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730" windowHeight="1176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_xlnm.Print_Area" localSheetId="0">'Форма 6'!$A$1:$J$54</definedName>
  </definedNames>
  <calcPr calcId="144525" iterate="1"/>
</workbook>
</file>

<file path=xl/calcChain.xml><?xml version="1.0" encoding="utf-8"?>
<calcChain xmlns="http://schemas.openxmlformats.org/spreadsheetml/2006/main">
  <c r="I40" i="1" l="1"/>
  <c r="I42" i="1"/>
  <c r="D40" i="1"/>
  <c r="D39" i="1"/>
  <c r="D41" i="1"/>
  <c r="D44" i="1"/>
  <c r="F42" i="1"/>
  <c r="C42" i="1"/>
  <c r="D42" i="1" l="1"/>
  <c r="J45" i="1"/>
  <c r="H44" i="1"/>
  <c r="J43" i="1"/>
  <c r="I43" i="1"/>
  <c r="H43" i="1"/>
  <c r="G43" i="1"/>
  <c r="H42" i="1"/>
  <c r="H41" i="1"/>
  <c r="H40" i="1"/>
  <c r="H39" i="1"/>
  <c r="E44" i="1"/>
  <c r="E45" i="1" s="1"/>
  <c r="I44" i="1"/>
  <c r="I41" i="1"/>
  <c r="I39" i="1"/>
  <c r="B44" i="1"/>
  <c r="B45" i="1" s="1"/>
  <c r="I45" i="1" l="1"/>
  <c r="G45" i="1"/>
  <c r="H45" i="1"/>
  <c r="F24" i="1"/>
  <c r="F23" i="1"/>
  <c r="F22" i="1"/>
  <c r="G24" i="1" l="1"/>
  <c r="G23" i="1"/>
  <c r="G22" i="1"/>
  <c r="G31" i="1" l="1"/>
  <c r="F31" i="1"/>
  <c r="G27" i="1"/>
  <c r="F27" i="1"/>
  <c r="G20" i="1"/>
  <c r="F20" i="1"/>
  <c r="G19" i="1"/>
  <c r="G17" i="1"/>
  <c r="G13" i="1"/>
  <c r="F19" i="1"/>
  <c r="F17" i="1"/>
  <c r="F13" i="1"/>
  <c r="G34" i="1" l="1"/>
  <c r="F34" i="1"/>
  <c r="G30" i="1"/>
  <c r="G29" i="1" s="1"/>
  <c r="G12" i="1"/>
  <c r="F12" i="1"/>
  <c r="F30" i="1"/>
  <c r="F29" i="1" s="1"/>
  <c r="G26" i="1"/>
  <c r="G25" i="1" s="1"/>
  <c r="F26" i="1"/>
  <c r="F25" i="1" s="1"/>
  <c r="G21" i="1"/>
  <c r="F21" i="1"/>
  <c r="G16" i="1"/>
  <c r="F16" i="1"/>
  <c r="F11" i="1" l="1"/>
  <c r="G11" i="1"/>
  <c r="G33" i="1" l="1"/>
  <c r="F33" i="1"/>
</calcChain>
</file>

<file path=xl/sharedStrings.xml><?xml version="1.0" encoding="utf-8"?>
<sst xmlns="http://schemas.openxmlformats.org/spreadsheetml/2006/main" count="71" uniqueCount="50">
  <si>
    <t>Наименование показателя</t>
  </si>
  <si>
    <t>Всего</t>
  </si>
  <si>
    <t>в т.ч. за счет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</si>
  <si>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</si>
  <si>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</si>
  <si>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</si>
  <si>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</si>
  <si>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</si>
  <si>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</si>
  <si>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</si>
  <si>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</si>
  <si>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</si>
  <si>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</si>
  <si>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</si>
  <si>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</si>
  <si>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</si>
  <si>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</si>
  <si>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</si>
  <si>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</si>
  <si>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</si>
  <si>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</si>
  <si>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</si>
  <si>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</si>
  <si>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</si>
  <si>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</si>
  <si>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</si>
  <si>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</si>
  <si>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</si>
  <si>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</si>
  <si>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</si>
  <si>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</si>
  <si>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>Утверждено решением о бюджете</t>
  </si>
  <si>
    <t>Показатель количества работников,  используемый при расчете объема расходов по заработной плате работников с начислениями</t>
  </si>
  <si>
    <t>Общий объем расходов по заработной плате работников с начислениями, тыс. рублей</t>
  </si>
  <si>
    <t>Фактическое исполнение за отчетный год</t>
  </si>
  <si>
    <t>Показатель количества работников,  используемый при расчете объема расходов по заработной плате работников с начислениями, в отчетном году</t>
  </si>
  <si>
    <t>Проект изменений в решение о бюджете</t>
  </si>
  <si>
    <t>в том числе прирост расходов на повышение заработной платы работников с начислениями, тыс. рублей*</t>
  </si>
  <si>
    <t>* индексация, повышение оплаты труда до минимального размера оплаты труда</t>
  </si>
  <si>
    <t>Общая потребность в расходах по заработной плате работников в текущем году с начислениями на выплаты по оплате труда, тыс. рублей</t>
  </si>
  <si>
    <t>1. Педагогические работники дополнительного образования**</t>
  </si>
  <si>
    <t>2. Работники учреждений культуры**</t>
  </si>
  <si>
    <t>**сумма расходов по строкам 1 и 2 граф 3, 5 и 9 должна соответствовать данным, указанным по строке 1.1. в графах 2, 3 и 5 "ФОТ работников "указных" категорий" Формы № 5 "Информация об основных показателях бюджета муниципального района (городского окрга) на текущий финансовый год"</t>
  </si>
  <si>
    <t>***сумма расходов по строке 6 граф 3, 5 и 9  должна соответствовать данным, указанным по строке 1. в графах 2, 3 и 5 "ФОТ с начислениями (казенные, бюджетные, автономные учреждения), из них:" Формы № 5 "Информация об основных показателях бюджета муниципального района (городского окрга) на текущий финансовый год"</t>
  </si>
  <si>
    <t>Приложение 6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</si>
  <si>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текущий финансовый год за счет средств местных бюджетов</t>
  </si>
  <si>
    <t>И.О. Главы Администрации Муезерского муниципального района</t>
  </si>
  <si>
    <t>Д.И. Кириллов</t>
  </si>
  <si>
    <t>6.ИТОГО*** с БУ</t>
  </si>
  <si>
    <t>16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</si>
</sst>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7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8" applyNumberFormat="0">
      <alignment horizontal="right" vertical="top"/>
    </xf>
    <xf numFmtId="0" fontId="1" fillId="5" borderId="8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8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97">
    <xf numFmtId="0" fontId="0" fillId="0" borderId="0" xfId="0"/>
    <xf numFmtId="0" fontId="6" fillId="0" borderId="0" xfId="1" applyFont="1" applyFill="1"/>
    <xf numFmtId="165" fontId="5" fillId="0" borderId="3" xfId="1" applyNumberFormat="1" applyFont="1" applyFill="1" applyBorder="1"/>
    <xf numFmtId="0" fontId="7" fillId="0" borderId="0" xfId="1" applyFont="1"/>
    <xf numFmtId="165" fontId="7" fillId="0" borderId="0" xfId="1" applyNumberFormat="1" applyFont="1"/>
    <xf numFmtId="0" fontId="17" fillId="0" borderId="0" xfId="1" applyFont="1"/>
    <xf numFmtId="0" fontId="7" fillId="0" borderId="0" xfId="1" applyFont="1" applyFill="1"/>
    <xf numFmtId="0" fontId="3" fillId="0" borderId="3" xfId="1" applyFont="1" applyFill="1" applyBorder="1" applyAlignment="1">
      <alignment horizontal="center" vertical="center"/>
    </xf>
    <xf numFmtId="0" fontId="6" fillId="0" borderId="0" xfId="1" applyFont="1"/>
    <xf numFmtId="0" fontId="6" fillId="0" borderId="3" xfId="1" applyFont="1" applyBorder="1" applyAlignment="1">
      <alignment horizontal="center" vertical="center"/>
    </xf>
    <xf numFmtId="0" fontId="0" fillId="0" borderId="1" xfId="0" applyBorder="1"/>
    <xf numFmtId="0" fontId="22" fillId="0" borderId="0" xfId="0" applyFont="1" applyAlignment="1">
      <alignment horizontal="right"/>
    </xf>
    <xf numFmtId="0" fontId="23" fillId="10" borderId="0" xfId="61" applyFont="1" applyFill="1" applyAlignment="1">
      <alignment horizontal="left" vertical="top" wrapText="1"/>
    </xf>
    <xf numFmtId="0" fontId="23" fillId="10" borderId="0" xfId="61" applyFont="1" applyFill="1" applyAlignment="1">
      <alignment wrapText="1"/>
    </xf>
    <xf numFmtId="0" fontId="24" fillId="0" borderId="0" xfId="0" applyFont="1" applyAlignment="1">
      <alignment wrapText="1"/>
    </xf>
    <xf numFmtId="0" fontId="23" fillId="10" borderId="0" xfId="61" applyFont="1" applyFill="1" applyAlignment="1">
      <alignment horizontal="center" vertical="top" wrapText="1"/>
    </xf>
    <xf numFmtId="0" fontId="21" fillId="10" borderId="0" xfId="61" applyFont="1" applyFill="1" applyAlignment="1">
      <alignment vertical="top" wrapText="1"/>
    </xf>
    <xf numFmtId="0" fontId="21" fillId="10" borderId="1" xfId="61" applyFont="1" applyFill="1" applyBorder="1" applyAlignment="1">
      <alignment vertical="top" wrapText="1"/>
    </xf>
    <xf numFmtId="0" fontId="23" fillId="10" borderId="0" xfId="61" applyFont="1" applyFill="1" applyAlignment="1">
      <alignment horizontal="left" vertical="top" wrapText="1"/>
    </xf>
    <xf numFmtId="0" fontId="18" fillId="0" borderId="0" xfId="1" applyFont="1"/>
    <xf numFmtId="0" fontId="18" fillId="0" borderId="0" xfId="1" applyFont="1" applyAlignment="1">
      <alignment horizontal="center" wrapText="1"/>
    </xf>
    <xf numFmtId="0" fontId="18" fillId="0" borderId="0" xfId="1" applyFont="1" applyAlignment="1">
      <alignment wrapText="1"/>
    </xf>
    <xf numFmtId="0" fontId="19" fillId="0" borderId="5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left" vertical="top" wrapText="1"/>
    </xf>
    <xf numFmtId="0" fontId="18" fillId="0" borderId="3" xfId="1" applyFont="1" applyFill="1" applyBorder="1" applyAlignment="1">
      <alignment wrapText="1"/>
    </xf>
    <xf numFmtId="165" fontId="18" fillId="0" borderId="0" xfId="1" applyNumberFormat="1" applyFont="1"/>
    <xf numFmtId="0" fontId="19" fillId="0" borderId="3" xfId="1" applyFont="1" applyFill="1" applyBorder="1" applyAlignment="1">
      <alignment horizontal="left" vertical="center" wrapText="1"/>
    </xf>
    <xf numFmtId="0" fontId="3" fillId="11" borderId="0" xfId="1" applyFont="1" applyFill="1" applyBorder="1" applyAlignment="1">
      <alignment horizontal="center" vertical="center"/>
    </xf>
    <xf numFmtId="0" fontId="6" fillId="11" borderId="0" xfId="1" applyFont="1" applyFill="1" applyBorder="1" applyAlignment="1">
      <alignment horizontal="center" vertical="center"/>
    </xf>
    <xf numFmtId="165" fontId="5" fillId="11" borderId="0" xfId="1" applyNumberFormat="1" applyFont="1" applyFill="1" applyBorder="1"/>
    <xf numFmtId="0" fontId="18" fillId="11" borderId="0" xfId="1" applyFont="1" applyFill="1"/>
    <xf numFmtId="0" fontId="6" fillId="11" borderId="1" xfId="1" applyFont="1" applyFill="1" applyBorder="1" applyAlignment="1">
      <alignment horizontal="center" vertical="center"/>
    </xf>
    <xf numFmtId="0" fontId="3" fillId="11" borderId="2" xfId="1" applyFont="1" applyFill="1" applyBorder="1" applyAlignment="1">
      <alignment horizontal="center" vertical="center"/>
    </xf>
    <xf numFmtId="0" fontId="3" fillId="11" borderId="2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/>
    </xf>
    <xf numFmtId="0" fontId="3" fillId="11" borderId="5" xfId="1" applyFont="1" applyFill="1" applyBorder="1" applyAlignment="1">
      <alignment horizontal="center" vertical="center" wrapText="1"/>
    </xf>
    <xf numFmtId="0" fontId="4" fillId="11" borderId="3" xfId="1" applyFont="1" applyFill="1" applyBorder="1" applyAlignment="1">
      <alignment horizontal="center" vertical="center" wrapText="1"/>
    </xf>
    <xf numFmtId="0" fontId="3" fillId="11" borderId="3" xfId="1" applyFont="1" applyFill="1" applyBorder="1" applyAlignment="1">
      <alignment horizontal="center" vertical="center" wrapText="1"/>
    </xf>
    <xf numFmtId="0" fontId="5" fillId="11" borderId="3" xfId="1" applyFont="1" applyFill="1" applyBorder="1" applyAlignment="1">
      <alignment horizontal="center" vertical="center"/>
    </xf>
    <xf numFmtId="165" fontId="5" fillId="11" borderId="3" xfId="1" applyNumberFormat="1" applyFont="1" applyFill="1" applyBorder="1" applyAlignment="1">
      <alignment vertical="center"/>
    </xf>
    <xf numFmtId="0" fontId="6" fillId="11" borderId="5" xfId="1" applyFont="1" applyFill="1" applyBorder="1" applyAlignment="1">
      <alignment vertical="center" wrapText="1"/>
    </xf>
    <xf numFmtId="165" fontId="5" fillId="11" borderId="3" xfId="1" applyNumberFormat="1" applyFont="1" applyFill="1" applyBorder="1" applyAlignment="1">
      <alignment horizontal="right" vertical="center"/>
    </xf>
    <xf numFmtId="0" fontId="6" fillId="11" borderId="3" xfId="1" applyFont="1" applyFill="1" applyBorder="1" applyAlignment="1">
      <alignment vertical="center" wrapText="1"/>
    </xf>
    <xf numFmtId="0" fontId="6" fillId="11" borderId="2" xfId="1" applyFont="1" applyFill="1" applyBorder="1" applyAlignment="1">
      <alignment vertical="center" wrapText="1"/>
    </xf>
    <xf numFmtId="0" fontId="6" fillId="11" borderId="6" xfId="1" applyFont="1" applyFill="1" applyBorder="1" applyAlignment="1">
      <alignment vertical="center" wrapText="1"/>
    </xf>
    <xf numFmtId="0" fontId="15" fillId="11" borderId="5" xfId="1" applyFont="1" applyFill="1" applyBorder="1" applyAlignment="1">
      <alignment vertical="center" wrapText="1"/>
    </xf>
    <xf numFmtId="165" fontId="16" fillId="11" borderId="3" xfId="1" applyNumberFormat="1" applyFont="1" applyFill="1" applyBorder="1" applyAlignment="1">
      <alignment vertical="center"/>
    </xf>
    <xf numFmtId="0" fontId="23" fillId="0" borderId="0" xfId="61" applyFont="1" applyFill="1" applyAlignment="1">
      <alignment horizontal="left" vertical="top" wrapText="1"/>
    </xf>
    <xf numFmtId="0" fontId="18" fillId="0" borderId="3" xfId="1" applyFont="1" applyFill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 wrapText="1"/>
    </xf>
    <xf numFmtId="4" fontId="19" fillId="0" borderId="3" xfId="1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/>
    </xf>
    <xf numFmtId="0" fontId="19" fillId="0" borderId="3" xfId="1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11" borderId="2" xfId="1" applyFont="1" applyFill="1" applyBorder="1" applyAlignment="1">
      <alignment horizontal="center" vertical="center"/>
    </xf>
    <xf numFmtId="0" fontId="3" fillId="11" borderId="5" xfId="1" applyFont="1" applyFill="1" applyBorder="1" applyAlignment="1">
      <alignment horizontal="center" vertical="center"/>
    </xf>
    <xf numFmtId="0" fontId="3" fillId="11" borderId="3" xfId="1" applyFont="1" applyFill="1" applyBorder="1" applyAlignment="1">
      <alignment horizontal="center" vertical="center" wrapText="1"/>
    </xf>
    <xf numFmtId="0" fontId="20" fillId="11" borderId="0" xfId="1" applyFont="1" applyFill="1" applyBorder="1" applyAlignment="1">
      <alignment horizontal="left" vertical="center" wrapText="1"/>
    </xf>
    <xf numFmtId="0" fontId="19" fillId="11" borderId="3" xfId="1" applyFont="1" applyFill="1" applyBorder="1" applyAlignment="1">
      <alignment horizontal="center" vertical="center" wrapText="1"/>
    </xf>
    <xf numFmtId="0" fontId="6" fillId="11" borderId="0" xfId="1" applyFont="1" applyFill="1" applyAlignment="1">
      <alignment horizontal="right" vertical="top" wrapText="1"/>
    </xf>
    <xf numFmtId="0" fontId="19" fillId="11" borderId="4" xfId="1" applyFont="1" applyFill="1" applyBorder="1" applyAlignment="1">
      <alignment horizontal="center" vertical="center" wrapText="1"/>
    </xf>
    <xf numFmtId="0" fontId="19" fillId="11" borderId="9" xfId="1" applyFont="1" applyFill="1" applyBorder="1" applyAlignment="1">
      <alignment horizontal="center" vertical="center" wrapText="1"/>
    </xf>
    <xf numFmtId="0" fontId="19" fillId="11" borderId="0" xfId="1" applyFont="1" applyFill="1" applyBorder="1" applyAlignment="1">
      <alignment horizontal="center" vertical="center" wrapText="1"/>
    </xf>
    <xf numFmtId="4" fontId="18" fillId="12" borderId="3" xfId="1" applyNumberFormat="1" applyFont="1" applyFill="1" applyBorder="1" applyAlignment="1">
      <alignment horizontal="center" vertical="center"/>
    </xf>
    <xf numFmtId="0" fontId="18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21" fillId="0" borderId="0" xfId="61" applyFont="1" applyFill="1" applyAlignment="1">
      <alignment vertical="top" wrapText="1"/>
    </xf>
    <xf numFmtId="0" fontId="23" fillId="0" borderId="0" xfId="61" applyFont="1" applyFill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165" fontId="16" fillId="0" borderId="3" xfId="1" applyNumberFormat="1" applyFont="1" applyFill="1" applyBorder="1" applyAlignment="1">
      <alignment vertical="center"/>
    </xf>
    <xf numFmtId="0" fontId="19" fillId="0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21" fillId="0" borderId="1" xfId="61" applyFont="1" applyFill="1" applyBorder="1" applyAlignment="1">
      <alignment vertical="top" wrapText="1"/>
    </xf>
    <xf numFmtId="0" fontId="23" fillId="0" borderId="0" xfId="61" applyFont="1" applyFill="1" applyAlignment="1">
      <alignment wrapText="1"/>
    </xf>
    <xf numFmtId="165" fontId="5" fillId="0" borderId="3" xfId="1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/>
    </xf>
    <xf numFmtId="0" fontId="25" fillId="0" borderId="0" xfId="61" applyFont="1" applyFill="1" applyAlignment="1">
      <alignment horizont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R63"/>
  <sheetViews>
    <sheetView tabSelected="1" topLeftCell="A2" zoomScale="75" zoomScaleNormal="75" zoomScaleSheetLayoutView="70" workbookViewId="0">
      <selection activeCell="J3" sqref="J1:J1048576"/>
    </sheetView>
  </sheetViews>
  <sheetFormatPr defaultColWidth="9.125" defaultRowHeight="12.75" x14ac:dyDescent="0.2"/>
  <cols>
    <col min="1" max="1" width="49.125" style="6" customWidth="1"/>
    <col min="2" max="2" width="20.25" style="6" customWidth="1"/>
    <col min="3" max="3" width="18.125" style="6" customWidth="1"/>
    <col min="4" max="4" width="19.375" style="3" customWidth="1"/>
    <col min="5" max="5" width="17.875" style="6" customWidth="1"/>
    <col min="6" max="6" width="16" style="3" customWidth="1"/>
    <col min="7" max="7" width="14.625" style="6" customWidth="1"/>
    <col min="8" max="8" width="15.625" style="6" customWidth="1"/>
    <col min="9" max="9" width="13.125" style="3" customWidth="1"/>
    <col min="10" max="10" width="14.625" style="6" customWidth="1"/>
    <col min="11" max="11" width="9.625" style="3" bestFit="1" customWidth="1"/>
    <col min="12" max="12" width="9.125" style="3"/>
    <col min="13" max="13" width="19.625" style="3" customWidth="1"/>
    <col min="14" max="16384" width="9.125" style="3"/>
  </cols>
  <sheetData>
    <row r="1" spans="1:10" ht="69" customHeight="1" x14ac:dyDescent="0.25">
      <c r="A1" s="30"/>
      <c r="B1" s="68"/>
      <c r="C1" s="30"/>
      <c r="D1" s="63" t="s">
        <v>44</v>
      </c>
      <c r="E1" s="63"/>
      <c r="F1" s="63"/>
      <c r="G1" s="63"/>
      <c r="H1" s="63"/>
      <c r="I1" s="63"/>
      <c r="J1" s="63"/>
    </row>
    <row r="2" spans="1:10" ht="42.75" customHeight="1" x14ac:dyDescent="0.2">
      <c r="A2" s="66" t="s">
        <v>45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3.9" customHeight="1" x14ac:dyDescent="0.2">
      <c r="A3" s="31"/>
      <c r="B3" s="69"/>
      <c r="C3" s="31"/>
      <c r="D3" s="31"/>
      <c r="E3" s="69"/>
      <c r="F3" s="31"/>
      <c r="G3" s="69"/>
      <c r="H3" s="69"/>
      <c r="I3" s="31"/>
      <c r="J3" s="69"/>
    </row>
    <row r="4" spans="1:10" ht="156.75" hidden="1" customHeight="1" x14ac:dyDescent="0.2">
      <c r="A4" s="58" t="s">
        <v>0</v>
      </c>
      <c r="B4" s="70"/>
      <c r="C4" s="32"/>
      <c r="D4" s="33"/>
      <c r="E4" s="84"/>
      <c r="F4" s="60" t="s">
        <v>24</v>
      </c>
      <c r="G4" s="60"/>
      <c r="H4" s="84"/>
      <c r="I4" s="33"/>
      <c r="J4" s="84"/>
    </row>
    <row r="5" spans="1:10" ht="69" hidden="1" customHeight="1" x14ac:dyDescent="0.2">
      <c r="A5" s="59"/>
      <c r="B5" s="71"/>
      <c r="C5" s="34"/>
      <c r="D5" s="35"/>
      <c r="E5" s="85"/>
      <c r="F5" s="35" t="s">
        <v>1</v>
      </c>
      <c r="G5" s="85" t="s">
        <v>2</v>
      </c>
      <c r="H5" s="85"/>
      <c r="I5" s="35"/>
      <c r="J5" s="85"/>
    </row>
    <row r="6" spans="1:10" hidden="1" x14ac:dyDescent="0.2">
      <c r="A6" s="36">
        <v>1</v>
      </c>
      <c r="B6" s="72"/>
      <c r="C6" s="36"/>
      <c r="D6" s="36"/>
      <c r="E6" s="72"/>
      <c r="F6" s="36">
        <v>3</v>
      </c>
      <c r="G6" s="72">
        <v>4</v>
      </c>
      <c r="H6" s="72"/>
      <c r="I6" s="36"/>
      <c r="J6" s="72"/>
    </row>
    <row r="7" spans="1:10" ht="34.5" hidden="1" customHeight="1" x14ac:dyDescent="0.2">
      <c r="A7" s="37" t="s">
        <v>3</v>
      </c>
      <c r="B7" s="73"/>
      <c r="C7" s="37"/>
      <c r="D7" s="38"/>
      <c r="E7" s="86"/>
      <c r="F7" s="38" t="s">
        <v>4</v>
      </c>
      <c r="G7" s="86" t="s">
        <v>4</v>
      </c>
      <c r="H7" s="86"/>
      <c r="I7" s="38"/>
      <c r="J7" s="86"/>
    </row>
    <row r="8" spans="1:10" ht="32.25" hidden="1" customHeight="1" x14ac:dyDescent="0.2">
      <c r="A8" s="37" t="s">
        <v>5</v>
      </c>
      <c r="B8" s="73"/>
      <c r="C8" s="37"/>
      <c r="D8" s="38"/>
      <c r="E8" s="86"/>
      <c r="F8" s="38" t="s">
        <v>4</v>
      </c>
      <c r="G8" s="86" t="s">
        <v>4</v>
      </c>
      <c r="H8" s="86"/>
      <c r="I8" s="38"/>
      <c r="J8" s="86"/>
    </row>
    <row r="9" spans="1:10" ht="32.25" hidden="1" customHeight="1" x14ac:dyDescent="0.2">
      <c r="A9" s="37" t="s">
        <v>26</v>
      </c>
      <c r="B9" s="73"/>
      <c r="C9" s="37"/>
      <c r="D9" s="38"/>
      <c r="E9" s="86"/>
      <c r="F9" s="38" t="s">
        <v>4</v>
      </c>
      <c r="G9" s="86" t="s">
        <v>4</v>
      </c>
      <c r="H9" s="86"/>
      <c r="I9" s="38"/>
      <c r="J9" s="86"/>
    </row>
    <row r="10" spans="1:10" ht="32.25" hidden="1" customHeight="1" x14ac:dyDescent="0.2">
      <c r="A10" s="37" t="s">
        <v>25</v>
      </c>
      <c r="B10" s="73"/>
      <c r="C10" s="37"/>
      <c r="D10" s="38"/>
      <c r="E10" s="86"/>
      <c r="F10" s="38" t="s">
        <v>4</v>
      </c>
      <c r="G10" s="86" t="s">
        <v>4</v>
      </c>
      <c r="H10" s="86"/>
      <c r="I10" s="38"/>
      <c r="J10" s="86"/>
    </row>
    <row r="11" spans="1:10" ht="30" hidden="1" customHeight="1" x14ac:dyDescent="0.2">
      <c r="A11" s="37" t="s">
        <v>6</v>
      </c>
      <c r="B11" s="73"/>
      <c r="C11" s="37"/>
      <c r="D11" s="39"/>
      <c r="E11" s="87"/>
      <c r="F11" s="39">
        <f>F12+F15+F16+F19+F20</f>
        <v>4367186.5000000009</v>
      </c>
      <c r="G11" s="87">
        <f>G12+G15+G16+G19+G20</f>
        <v>4308322.7</v>
      </c>
      <c r="H11" s="87"/>
      <c r="I11" s="39"/>
      <c r="J11" s="87"/>
    </row>
    <row r="12" spans="1:10" ht="33.75" hidden="1" customHeight="1" x14ac:dyDescent="0.2">
      <c r="A12" s="40" t="s">
        <v>7</v>
      </c>
      <c r="B12" s="74"/>
      <c r="C12" s="40"/>
      <c r="D12" s="39"/>
      <c r="E12" s="87"/>
      <c r="F12" s="39">
        <f t="shared" ref="F12:G12" si="0">F13+F14</f>
        <v>2256584.7000000002</v>
      </c>
      <c r="G12" s="87">
        <f t="shared" si="0"/>
        <v>2245926.6</v>
      </c>
      <c r="H12" s="87"/>
      <c r="I12" s="39"/>
      <c r="J12" s="87"/>
    </row>
    <row r="13" spans="1:10" ht="15" hidden="1" x14ac:dyDescent="0.2">
      <c r="A13" s="40" t="s">
        <v>21</v>
      </c>
      <c r="B13" s="74"/>
      <c r="C13" s="40"/>
      <c r="D13" s="39"/>
      <c r="E13" s="87"/>
      <c r="F13" s="41">
        <f>[1]Итого!$Q$68+[1]Итого!$U$68</f>
        <v>129051.7</v>
      </c>
      <c r="G13" s="94">
        <f>[1]Итого!$Y$68+[1]Итого!$AB$68</f>
        <v>128668.6</v>
      </c>
      <c r="H13" s="94"/>
      <c r="I13" s="41"/>
      <c r="J13" s="94"/>
    </row>
    <row r="14" spans="1:10" ht="15" hidden="1" x14ac:dyDescent="0.2">
      <c r="A14" s="40" t="s">
        <v>22</v>
      </c>
      <c r="B14" s="74"/>
      <c r="C14" s="40"/>
      <c r="D14" s="39"/>
      <c r="E14" s="87"/>
      <c r="F14" s="41">
        <v>2127533</v>
      </c>
      <c r="G14" s="94">
        <v>2117258</v>
      </c>
      <c r="H14" s="94"/>
      <c r="I14" s="41"/>
      <c r="J14" s="94"/>
    </row>
    <row r="15" spans="1:10" ht="30" hidden="1" customHeight="1" x14ac:dyDescent="0.2">
      <c r="A15" s="42" t="s">
        <v>8</v>
      </c>
      <c r="B15" s="75"/>
      <c r="C15" s="42"/>
      <c r="D15" s="39"/>
      <c r="E15" s="87"/>
      <c r="F15" s="41">
        <v>1356202</v>
      </c>
      <c r="G15" s="94">
        <v>1348374</v>
      </c>
      <c r="H15" s="94"/>
      <c r="I15" s="41"/>
      <c r="J15" s="94"/>
    </row>
    <row r="16" spans="1:10" ht="15" hidden="1" x14ac:dyDescent="0.2">
      <c r="A16" s="42" t="s">
        <v>9</v>
      </c>
      <c r="B16" s="75"/>
      <c r="C16" s="42"/>
      <c r="D16" s="39"/>
      <c r="E16" s="87"/>
      <c r="F16" s="39">
        <f>F17+F18</f>
        <v>475075.6</v>
      </c>
      <c r="G16" s="87">
        <f>G17+G18</f>
        <v>464396.5</v>
      </c>
      <c r="H16" s="87"/>
      <c r="I16" s="39"/>
      <c r="J16" s="87"/>
    </row>
    <row r="17" spans="1:13" ht="15" hidden="1" x14ac:dyDescent="0.2">
      <c r="A17" s="40" t="s">
        <v>21</v>
      </c>
      <c r="B17" s="74"/>
      <c r="C17" s="40"/>
      <c r="D17" s="39"/>
      <c r="E17" s="87"/>
      <c r="F17" s="41">
        <f>[1]Итого!$Q$70+[1]Итого!$U$70</f>
        <v>18146.599999999999</v>
      </c>
      <c r="G17" s="94">
        <f>[1]Итого!$Y$70+[1]Итого!$AB$70</f>
        <v>18007.5</v>
      </c>
      <c r="H17" s="94"/>
      <c r="I17" s="41"/>
      <c r="J17" s="94"/>
    </row>
    <row r="18" spans="1:13" ht="15" hidden="1" x14ac:dyDescent="0.2">
      <c r="A18" s="40" t="s">
        <v>22</v>
      </c>
      <c r="B18" s="74"/>
      <c r="C18" s="40"/>
      <c r="D18" s="39"/>
      <c r="E18" s="87"/>
      <c r="F18" s="41">
        <v>456929</v>
      </c>
      <c r="G18" s="94">
        <v>446389</v>
      </c>
      <c r="H18" s="94"/>
      <c r="I18" s="41"/>
      <c r="J18" s="94"/>
    </row>
    <row r="19" spans="1:13" ht="32.25" hidden="1" customHeight="1" x14ac:dyDescent="0.2">
      <c r="A19" s="42" t="s">
        <v>10</v>
      </c>
      <c r="B19" s="75"/>
      <c r="C19" s="42"/>
      <c r="D19" s="39"/>
      <c r="E19" s="87"/>
      <c r="F19" s="39">
        <f>[1]Итого!$Q$73+[1]Итого!$Q$74+[1]Итого!$U$73+[1]Итого!$U$74</f>
        <v>257152.50000000003</v>
      </c>
      <c r="G19" s="87">
        <f>[1]Итого!$Y$73+[1]Итого!$Y$74+[1]Итого!$AB$73+[1]Итого!$AB$74</f>
        <v>227453.90000000002</v>
      </c>
      <c r="H19" s="87"/>
      <c r="I19" s="39"/>
      <c r="J19" s="87"/>
    </row>
    <row r="20" spans="1:13" ht="17.25" hidden="1" customHeight="1" x14ac:dyDescent="0.2">
      <c r="A20" s="43" t="s">
        <v>11</v>
      </c>
      <c r="B20" s="76"/>
      <c r="C20" s="43"/>
      <c r="D20" s="39"/>
      <c r="E20" s="87"/>
      <c r="F20" s="39">
        <f>[1]Итого!$Q$106+[1]Итого!$U$106</f>
        <v>22171.699999999997</v>
      </c>
      <c r="G20" s="87">
        <f>[1]Итого!$Y$106+[1]Итого!$AB$106</f>
        <v>22171.699999999997</v>
      </c>
      <c r="H20" s="87"/>
      <c r="I20" s="39"/>
      <c r="J20" s="87"/>
    </row>
    <row r="21" spans="1:13" ht="32.25" hidden="1" customHeight="1" x14ac:dyDescent="0.2">
      <c r="A21" s="37" t="s">
        <v>12</v>
      </c>
      <c r="B21" s="73"/>
      <c r="C21" s="37"/>
      <c r="D21" s="39"/>
      <c r="E21" s="87"/>
      <c r="F21" s="39">
        <f>F22+F23+F24</f>
        <v>1055880.57</v>
      </c>
      <c r="G21" s="87">
        <f>G22+G23+G24</f>
        <v>961992.20000000007</v>
      </c>
      <c r="H21" s="87"/>
      <c r="I21" s="39"/>
      <c r="J21" s="87"/>
    </row>
    <row r="22" spans="1:13" ht="31.5" hidden="1" customHeight="1" x14ac:dyDescent="0.2">
      <c r="A22" s="40" t="s">
        <v>13</v>
      </c>
      <c r="B22" s="74"/>
      <c r="C22" s="40"/>
      <c r="D22" s="39"/>
      <c r="E22" s="87"/>
      <c r="F22" s="39">
        <f>'[2]чистовик 4-2018_зубы_'!$V$24+'[2]чистовик 4-2018_зубы_'!$V$25+'[2]чистовик 4-2018_зубы_'!$AD$24+'[2]чистовик 4-2018_зубы_'!$AD$25+[1]Итого!$Q$125+[1]Итого!$U$125+'[2]чистовик 4-2018_зубы_'!$AL$24+'[2]чистовик 4-2018_зубы_'!$AL$25</f>
        <v>361389.56</v>
      </c>
      <c r="G22" s="87">
        <f>[1]Итого!$Y$108+[1]Итого!$Y$109+[1]Итого!$AB$108+[1]Итого!$AB$109+[1]Итого!$Y$125+[1]Итого!$AB$125</f>
        <v>314814</v>
      </c>
      <c r="H22" s="87"/>
      <c r="I22" s="39"/>
      <c r="J22" s="87"/>
    </row>
    <row r="23" spans="1:13" ht="17.25" hidden="1" customHeight="1" x14ac:dyDescent="0.2">
      <c r="A23" s="42" t="s">
        <v>14</v>
      </c>
      <c r="B23" s="75"/>
      <c r="C23" s="42"/>
      <c r="D23" s="39"/>
      <c r="E23" s="87"/>
      <c r="F23" s="39">
        <f>'[2]чистовик 4-2018_зубы_'!$V$26+'[2]чистовик 4-2018_зубы_'!$AD$26+[1]Итого!$Q$126+[1]Итого!$U$126+'[2]чистовик 4-2018_зубы_'!$AL$26</f>
        <v>376727.73</v>
      </c>
      <c r="G23" s="87">
        <f>[1]Итого!$Y$110+[1]Итого!$AB$110+[1]Итого!$Y$126+[1]Итого!$AB$126</f>
        <v>332413.56</v>
      </c>
      <c r="H23" s="87"/>
      <c r="I23" s="39"/>
      <c r="J23" s="87"/>
    </row>
    <row r="24" spans="1:13" ht="25.5" hidden="1" x14ac:dyDescent="0.2">
      <c r="A24" s="43" t="s">
        <v>15</v>
      </c>
      <c r="B24" s="76"/>
      <c r="C24" s="43"/>
      <c r="D24" s="39"/>
      <c r="E24" s="87"/>
      <c r="F24" s="39">
        <f>'[2]чистовик 4-2018_зубы_'!$V$27+'[2]чистовик 4-2018_зубы_'!$AD$27+[1]Итого!$Q$127+[1]Итого!$U$127+'[2]чистовик 4-2018_зубы_'!$AL$27</f>
        <v>317763.27999999997</v>
      </c>
      <c r="G24" s="87">
        <f>[1]Итого!$Y$111+[1]Итого!$AB$111+[1]Итого!$Y$127+[1]Итого!$AB$127</f>
        <v>314764.64</v>
      </c>
      <c r="H24" s="87"/>
      <c r="I24" s="39"/>
      <c r="J24" s="87"/>
    </row>
    <row r="25" spans="1:13" ht="16.5" hidden="1" customHeight="1" x14ac:dyDescent="0.2">
      <c r="A25" s="37" t="s">
        <v>16</v>
      </c>
      <c r="B25" s="73"/>
      <c r="C25" s="37"/>
      <c r="D25" s="39"/>
      <c r="E25" s="87"/>
      <c r="F25" s="39">
        <f>F26</f>
        <v>950328.65000000014</v>
      </c>
      <c r="G25" s="87">
        <f>G26</f>
        <v>902277.76</v>
      </c>
      <c r="H25" s="87"/>
      <c r="I25" s="39"/>
      <c r="J25" s="87"/>
    </row>
    <row r="26" spans="1:13" ht="18.75" hidden="1" customHeight="1" x14ac:dyDescent="0.2">
      <c r="A26" s="44" t="s">
        <v>16</v>
      </c>
      <c r="B26" s="77"/>
      <c r="C26" s="44"/>
      <c r="D26" s="39"/>
      <c r="E26" s="87"/>
      <c r="F26" s="39">
        <f t="shared" ref="F26:G26" si="1">F27+F28</f>
        <v>950328.65000000014</v>
      </c>
      <c r="G26" s="87">
        <f t="shared" si="1"/>
        <v>902277.76</v>
      </c>
      <c r="H26" s="87"/>
      <c r="I26" s="39"/>
      <c r="J26" s="87"/>
    </row>
    <row r="27" spans="1:13" ht="15" hidden="1" x14ac:dyDescent="0.2">
      <c r="A27" s="42" t="s">
        <v>21</v>
      </c>
      <c r="B27" s="75"/>
      <c r="C27" s="42"/>
      <c r="D27" s="39"/>
      <c r="E27" s="87"/>
      <c r="F27" s="41">
        <f>'[1]802'!$Q$8+'[1]802'!$U$8+'[1]802'!$Q$45+'[1]802'!$U$45-'[3]0800'!$Q$185-'[3]0800'!$Q$195-'[3]0800'!$U$185-'[3]0800'!$U$195</f>
        <v>513377.6500000002</v>
      </c>
      <c r="G27" s="94">
        <f>'[1]802'!$Y$8+'[1]802'!$AB$8+'[1]802'!$Y$45+'[1]802'!$AB$45-'[3]0800'!$Y$185-'[3]0800'!$AB$185-'[3]0800'!$Y$195-'[3]0800'!$AB$195</f>
        <v>478535.76</v>
      </c>
      <c r="H27" s="94"/>
      <c r="I27" s="41"/>
      <c r="J27" s="94"/>
    </row>
    <row r="28" spans="1:13" ht="15" hidden="1" x14ac:dyDescent="0.2">
      <c r="A28" s="40" t="s">
        <v>22</v>
      </c>
      <c r="B28" s="74"/>
      <c r="C28" s="40"/>
      <c r="D28" s="39"/>
      <c r="E28" s="87"/>
      <c r="F28" s="41">
        <v>436951</v>
      </c>
      <c r="G28" s="94">
        <v>423742</v>
      </c>
      <c r="H28" s="94"/>
      <c r="I28" s="41"/>
      <c r="J28" s="94"/>
    </row>
    <row r="29" spans="1:13" ht="16.5" hidden="1" customHeight="1" x14ac:dyDescent="0.2">
      <c r="A29" s="37" t="s">
        <v>17</v>
      </c>
      <c r="B29" s="73"/>
      <c r="C29" s="37"/>
      <c r="D29" s="39"/>
      <c r="E29" s="87"/>
      <c r="F29" s="39">
        <f>F30</f>
        <v>268179.24</v>
      </c>
      <c r="G29" s="87">
        <f>G30</f>
        <v>261239.69</v>
      </c>
      <c r="H29" s="87"/>
      <c r="I29" s="39"/>
      <c r="J29" s="87"/>
      <c r="M29" s="57"/>
    </row>
    <row r="30" spans="1:13" ht="20.25" hidden="1" customHeight="1" x14ac:dyDescent="0.2">
      <c r="A30" s="40" t="s">
        <v>17</v>
      </c>
      <c r="B30" s="74"/>
      <c r="C30" s="40"/>
      <c r="D30" s="39"/>
      <c r="E30" s="87"/>
      <c r="F30" s="39">
        <f>F31+F32</f>
        <v>268179.24</v>
      </c>
      <c r="G30" s="87">
        <f>G31+G32</f>
        <v>261239.69</v>
      </c>
      <c r="H30" s="87"/>
      <c r="I30" s="39"/>
      <c r="J30" s="87"/>
      <c r="M30" s="57"/>
    </row>
    <row r="31" spans="1:13" ht="15" hidden="1" x14ac:dyDescent="0.2">
      <c r="A31" s="40" t="s">
        <v>21</v>
      </c>
      <c r="B31" s="74"/>
      <c r="C31" s="40"/>
      <c r="D31" s="39"/>
      <c r="E31" s="87"/>
      <c r="F31" s="41">
        <f>[1]Итого!$Q$112+[1]Итого!$U$112+[1]Итого!$Q$128+[1]Итого!$U$128</f>
        <v>4397.24</v>
      </c>
      <c r="G31" s="94">
        <f>[1]Итого!$Y$112+[1]Итого!$AB$112+[1]Итого!$Y$128+[1]Итого!$AB$128</f>
        <v>3490.6900000000005</v>
      </c>
      <c r="H31" s="94"/>
      <c r="I31" s="41"/>
      <c r="J31" s="94"/>
    </row>
    <row r="32" spans="1:13" ht="15" hidden="1" x14ac:dyDescent="0.2">
      <c r="A32" s="40" t="s">
        <v>22</v>
      </c>
      <c r="B32" s="74"/>
      <c r="C32" s="40"/>
      <c r="D32" s="39"/>
      <c r="E32" s="87"/>
      <c r="F32" s="41">
        <v>263782</v>
      </c>
      <c r="G32" s="94">
        <v>257749</v>
      </c>
      <c r="H32" s="94"/>
      <c r="I32" s="41"/>
      <c r="J32" s="94"/>
    </row>
    <row r="33" spans="1:14" ht="30" hidden="1" customHeight="1" x14ac:dyDescent="0.2">
      <c r="A33" s="37" t="s">
        <v>18</v>
      </c>
      <c r="B33" s="73"/>
      <c r="C33" s="37"/>
      <c r="D33" s="39"/>
      <c r="E33" s="87"/>
      <c r="F33" s="39">
        <f>F11+F21+F25+F29</f>
        <v>6641574.9600000018</v>
      </c>
      <c r="G33" s="87">
        <f>G11+G21+G25+G29</f>
        <v>6433832.3500000006</v>
      </c>
      <c r="H33" s="87"/>
      <c r="I33" s="39"/>
      <c r="J33" s="87"/>
      <c r="K33" s="4"/>
    </row>
    <row r="34" spans="1:14" s="5" customFormat="1" ht="14.25" hidden="1" x14ac:dyDescent="0.2">
      <c r="A34" s="45" t="s">
        <v>23</v>
      </c>
      <c r="B34" s="78"/>
      <c r="C34" s="45"/>
      <c r="D34" s="46"/>
      <c r="E34" s="88"/>
      <c r="F34" s="46">
        <f>F13+F17+F19+F20+F22+F23+F24+F27+F31</f>
        <v>2000177.9600000002</v>
      </c>
      <c r="G34" s="88">
        <f>G13+G17+G19+G20+G22+G23+G24+G27+G31</f>
        <v>1840320.3499999999</v>
      </c>
      <c r="H34" s="88"/>
      <c r="I34" s="46"/>
      <c r="J34" s="88"/>
    </row>
    <row r="35" spans="1:14" s="19" customFormat="1" ht="57" customHeight="1" x14ac:dyDescent="0.25">
      <c r="A35" s="62" t="s">
        <v>0</v>
      </c>
      <c r="B35" s="64" t="s">
        <v>34</v>
      </c>
      <c r="C35" s="65"/>
      <c r="D35" s="62" t="s">
        <v>39</v>
      </c>
      <c r="E35" s="62" t="s">
        <v>31</v>
      </c>
      <c r="F35" s="62"/>
      <c r="G35" s="62"/>
      <c r="H35" s="62" t="s">
        <v>36</v>
      </c>
      <c r="I35" s="62"/>
      <c r="J35" s="62"/>
      <c r="K35" s="56"/>
      <c r="L35" s="56"/>
      <c r="M35" s="56"/>
      <c r="N35" s="56"/>
    </row>
    <row r="36" spans="1:14" s="19" customFormat="1" ht="125.25" customHeight="1" x14ac:dyDescent="0.25">
      <c r="A36" s="62"/>
      <c r="B36" s="79" t="s">
        <v>35</v>
      </c>
      <c r="C36" s="62" t="s">
        <v>33</v>
      </c>
      <c r="D36" s="62"/>
      <c r="E36" s="89" t="s">
        <v>32</v>
      </c>
      <c r="F36" s="62" t="s">
        <v>33</v>
      </c>
      <c r="G36" s="89" t="s">
        <v>37</v>
      </c>
      <c r="H36" s="89" t="s">
        <v>32</v>
      </c>
      <c r="I36" s="62" t="s">
        <v>33</v>
      </c>
      <c r="J36" s="89" t="s">
        <v>37</v>
      </c>
      <c r="K36" s="20"/>
      <c r="L36" s="21"/>
      <c r="M36" s="20"/>
      <c r="N36" s="21"/>
    </row>
    <row r="37" spans="1:14" s="19" customFormat="1" ht="84" customHeight="1" x14ac:dyDescent="0.25">
      <c r="A37" s="62"/>
      <c r="B37" s="80"/>
      <c r="C37" s="62"/>
      <c r="D37" s="62"/>
      <c r="E37" s="89"/>
      <c r="F37" s="62"/>
      <c r="G37" s="89"/>
      <c r="H37" s="89"/>
      <c r="I37" s="62"/>
      <c r="J37" s="89"/>
      <c r="K37" s="20"/>
      <c r="L37" s="21"/>
      <c r="M37" s="20"/>
      <c r="N37" s="21"/>
    </row>
    <row r="38" spans="1:14" s="19" customFormat="1" ht="12.75" customHeight="1" x14ac:dyDescent="0.25">
      <c r="A38" s="22">
        <v>1</v>
      </c>
      <c r="B38" s="22">
        <v>2</v>
      </c>
      <c r="C38" s="22">
        <v>3</v>
      </c>
      <c r="D38" s="22">
        <v>4</v>
      </c>
      <c r="E38" s="22">
        <v>5</v>
      </c>
      <c r="F38" s="22">
        <v>6</v>
      </c>
      <c r="G38" s="22">
        <v>7</v>
      </c>
      <c r="H38" s="22">
        <v>8</v>
      </c>
      <c r="I38" s="22">
        <v>9</v>
      </c>
      <c r="J38" s="22">
        <v>10</v>
      </c>
      <c r="K38" s="20"/>
      <c r="L38" s="21"/>
      <c r="M38" s="20"/>
      <c r="N38" s="21"/>
    </row>
    <row r="39" spans="1:14" s="19" customFormat="1" ht="31.5" x14ac:dyDescent="0.25">
      <c r="A39" s="23" t="s">
        <v>40</v>
      </c>
      <c r="B39" s="48">
        <v>27</v>
      </c>
      <c r="C39" s="49">
        <v>8291</v>
      </c>
      <c r="D39" s="49">
        <f>16008+1100</f>
        <v>17108</v>
      </c>
      <c r="E39" s="48">
        <v>26</v>
      </c>
      <c r="F39" s="49">
        <v>16008</v>
      </c>
      <c r="G39" s="49">
        <v>0</v>
      </c>
      <c r="H39" s="52">
        <f>E39</f>
        <v>26</v>
      </c>
      <c r="I39" s="54">
        <f>D39</f>
        <v>17108</v>
      </c>
      <c r="J39" s="54">
        <v>0</v>
      </c>
      <c r="K39" s="20"/>
      <c r="L39" s="21"/>
      <c r="M39" s="20"/>
      <c r="N39" s="21"/>
    </row>
    <row r="40" spans="1:14" s="19" customFormat="1" ht="21" customHeight="1" x14ac:dyDescent="0.25">
      <c r="A40" s="23" t="s">
        <v>41</v>
      </c>
      <c r="B40" s="48">
        <v>35</v>
      </c>
      <c r="C40" s="49">
        <v>7658</v>
      </c>
      <c r="D40" s="49">
        <f>12820+2400</f>
        <v>15220</v>
      </c>
      <c r="E40" s="48">
        <v>35</v>
      </c>
      <c r="F40" s="49">
        <v>12820</v>
      </c>
      <c r="G40" s="49">
        <v>0</v>
      </c>
      <c r="H40" s="52">
        <f t="shared" ref="H40:H44" si="2">E40</f>
        <v>35</v>
      </c>
      <c r="I40" s="54">
        <f>D40</f>
        <v>15220</v>
      </c>
      <c r="J40" s="54">
        <v>0</v>
      </c>
      <c r="K40" s="20"/>
      <c r="L40" s="21"/>
      <c r="M40" s="20"/>
      <c r="N40" s="21"/>
    </row>
    <row r="41" spans="1:14" s="19" customFormat="1" ht="38.25" customHeight="1" x14ac:dyDescent="0.25">
      <c r="A41" s="24" t="s">
        <v>28</v>
      </c>
      <c r="B41" s="50">
        <v>9</v>
      </c>
      <c r="C41" s="51">
        <v>3151</v>
      </c>
      <c r="D41" s="51">
        <f>5864+1200</f>
        <v>7064</v>
      </c>
      <c r="E41" s="50">
        <v>9</v>
      </c>
      <c r="F41" s="51">
        <v>5864</v>
      </c>
      <c r="G41" s="49">
        <v>0</v>
      </c>
      <c r="H41" s="52">
        <f t="shared" si="2"/>
        <v>9</v>
      </c>
      <c r="I41" s="54">
        <f t="shared" ref="I40:I43" si="3">D41</f>
        <v>7064</v>
      </c>
      <c r="J41" s="54">
        <v>0</v>
      </c>
    </row>
    <row r="42" spans="1:14" s="19" customFormat="1" ht="36.75" customHeight="1" x14ac:dyDescent="0.25">
      <c r="A42" s="24" t="s">
        <v>29</v>
      </c>
      <c r="B42" s="48">
        <v>171</v>
      </c>
      <c r="C42" s="49">
        <f>C45-C44-C41-C40-C39</f>
        <v>20092</v>
      </c>
      <c r="D42" s="49">
        <f>D45-D44-D41-D40-D39</f>
        <v>58976</v>
      </c>
      <c r="E42" s="48">
        <v>172</v>
      </c>
      <c r="F42" s="49">
        <f>F45-F44-F41-F40-F39</f>
        <v>52403</v>
      </c>
      <c r="G42" s="49">
        <v>0</v>
      </c>
      <c r="H42" s="52">
        <f t="shared" si="2"/>
        <v>172</v>
      </c>
      <c r="I42" s="54">
        <f t="shared" si="3"/>
        <v>58976</v>
      </c>
      <c r="J42" s="54">
        <v>0</v>
      </c>
      <c r="K42" s="25"/>
    </row>
    <row r="43" spans="1:14" s="19" customFormat="1" ht="15" hidden="1" customHeight="1" x14ac:dyDescent="0.25">
      <c r="A43" s="24" t="s">
        <v>19</v>
      </c>
      <c r="B43" s="50"/>
      <c r="C43" s="67"/>
      <c r="D43" s="67"/>
      <c r="E43" s="50"/>
      <c r="F43" s="67"/>
      <c r="G43" s="49">
        <f t="shared" ref="G40:G43" si="4">SUM(F43-C43)</f>
        <v>0</v>
      </c>
      <c r="H43" s="52">
        <f t="shared" si="2"/>
        <v>0</v>
      </c>
      <c r="I43" s="54">
        <f t="shared" si="3"/>
        <v>0</v>
      </c>
      <c r="J43" s="54">
        <f t="shared" ref="J43" si="5">D43-F43</f>
        <v>0</v>
      </c>
      <c r="K43" s="25"/>
    </row>
    <row r="44" spans="1:14" s="19" customFormat="1" ht="15.75" x14ac:dyDescent="0.25">
      <c r="A44" s="24" t="s">
        <v>30</v>
      </c>
      <c r="B44" s="50">
        <f>26+8-1</f>
        <v>33</v>
      </c>
      <c r="C44" s="51">
        <v>12591</v>
      </c>
      <c r="D44" s="51">
        <f>23246+2378</f>
        <v>25624</v>
      </c>
      <c r="E44" s="50">
        <f>26+8-1</f>
        <v>33</v>
      </c>
      <c r="F44" s="51">
        <v>23246</v>
      </c>
      <c r="G44" s="49">
        <v>0</v>
      </c>
      <c r="H44" s="52">
        <f t="shared" si="2"/>
        <v>33</v>
      </c>
      <c r="I44" s="54">
        <f>D44</f>
        <v>25624</v>
      </c>
      <c r="J44" s="54">
        <v>0</v>
      </c>
      <c r="K44" s="25"/>
    </row>
    <row r="45" spans="1:14" s="19" customFormat="1" ht="15.75" x14ac:dyDescent="0.25">
      <c r="A45" s="26" t="s">
        <v>48</v>
      </c>
      <c r="B45" s="52">
        <f>SUM(B44+B42+B40+B39+B41)</f>
        <v>275</v>
      </c>
      <c r="C45" s="53">
        <v>51783</v>
      </c>
      <c r="D45" s="53">
        <v>123992</v>
      </c>
      <c r="E45" s="52">
        <f t="shared" ref="D45:F45" si="6">SUM(E44+E42+E40+E39+E41)</f>
        <v>275</v>
      </c>
      <c r="F45" s="53">
        <v>110341</v>
      </c>
      <c r="G45" s="53">
        <f>SUM(G44+G42+G40+G39+G41)</f>
        <v>0</v>
      </c>
      <c r="H45" s="55">
        <f t="shared" ref="H45:J45" si="7">SUM(H44+H42+H40+H39+H41)</f>
        <v>275</v>
      </c>
      <c r="I45" s="53">
        <f t="shared" si="7"/>
        <v>123992</v>
      </c>
      <c r="J45" s="53">
        <f t="shared" si="7"/>
        <v>0</v>
      </c>
      <c r="K45" s="25"/>
    </row>
    <row r="46" spans="1:14" ht="15" hidden="1" customHeight="1" x14ac:dyDescent="0.25">
      <c r="A46" s="7" t="s">
        <v>20</v>
      </c>
      <c r="B46" s="7"/>
      <c r="C46" s="7"/>
      <c r="D46" s="9"/>
      <c r="E46" s="90"/>
      <c r="F46" s="2"/>
      <c r="G46" s="90"/>
      <c r="H46" s="90"/>
      <c r="I46" s="9"/>
      <c r="J46" s="90"/>
    </row>
    <row r="47" spans="1:14" x14ac:dyDescent="0.2">
      <c r="A47" s="61" t="s">
        <v>38</v>
      </c>
      <c r="B47" s="61"/>
      <c r="C47" s="61"/>
      <c r="D47" s="61"/>
      <c r="E47" s="61"/>
      <c r="F47" s="61"/>
      <c r="G47" s="61"/>
      <c r="H47" s="61"/>
      <c r="I47" s="61"/>
      <c r="J47" s="61"/>
    </row>
    <row r="48" spans="1:14" ht="33" customHeight="1" x14ac:dyDescent="0.2">
      <c r="A48" s="61" t="s">
        <v>42</v>
      </c>
      <c r="B48" s="61"/>
      <c r="C48" s="61"/>
      <c r="D48" s="61"/>
      <c r="E48" s="61"/>
      <c r="F48" s="61"/>
      <c r="G48" s="61"/>
      <c r="H48" s="61"/>
      <c r="I48" s="61"/>
      <c r="J48" s="61"/>
    </row>
    <row r="49" spans="1:44" ht="30.75" customHeight="1" x14ac:dyDescent="0.2">
      <c r="A49" s="61" t="s">
        <v>43</v>
      </c>
      <c r="B49" s="61"/>
      <c r="C49" s="61"/>
      <c r="D49" s="61"/>
      <c r="E49" s="61"/>
      <c r="F49" s="61"/>
      <c r="G49" s="61"/>
      <c r="H49" s="61"/>
      <c r="I49" s="61"/>
      <c r="J49" s="61"/>
    </row>
    <row r="50" spans="1:44" ht="15" x14ac:dyDescent="0.25">
      <c r="A50" s="27"/>
      <c r="B50" s="81"/>
      <c r="C50" s="27"/>
      <c r="D50" s="28"/>
      <c r="E50" s="91"/>
      <c r="F50" s="29"/>
      <c r="G50" s="91"/>
      <c r="H50" s="91"/>
      <c r="I50" s="28"/>
      <c r="J50" s="91"/>
    </row>
    <row r="51" spans="1:44" ht="33" customHeight="1" x14ac:dyDescent="0.25">
      <c r="A51" s="16" t="s">
        <v>46</v>
      </c>
      <c r="B51" s="82"/>
      <c r="C51" s="16"/>
      <c r="D51" s="17"/>
      <c r="E51" s="92"/>
      <c r="F51" s="17"/>
      <c r="G51" s="92"/>
      <c r="H51" s="92"/>
      <c r="I51" s="17"/>
      <c r="J51" s="95" t="s">
        <v>47</v>
      </c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0"/>
      <c r="AL51" s="10"/>
      <c r="AM51" s="10"/>
      <c r="AN51" s="10"/>
      <c r="AO51" s="10"/>
      <c r="AP51" s="10"/>
      <c r="AQ51" s="10"/>
      <c r="AR51" s="11" t="s">
        <v>27</v>
      </c>
    </row>
    <row r="52" spans="1:44" ht="14.25" customHeight="1" x14ac:dyDescent="0.25">
      <c r="A52" s="12"/>
      <c r="B52" s="47"/>
      <c r="C52" s="18"/>
      <c r="D52" s="13"/>
      <c r="E52" s="93"/>
      <c r="F52" s="13"/>
      <c r="G52" s="93"/>
      <c r="H52" s="93"/>
      <c r="I52" s="13"/>
      <c r="J52" s="96" t="s">
        <v>27</v>
      </c>
      <c r="K52" s="13"/>
      <c r="L52" s="14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</row>
    <row r="53" spans="1:44" ht="15.75" customHeight="1" x14ac:dyDescent="0.25">
      <c r="A53" s="47" t="s">
        <v>49</v>
      </c>
      <c r="B53" s="47"/>
      <c r="C53" s="47"/>
      <c r="D53" s="18"/>
      <c r="E53" s="47"/>
      <c r="F53" s="13"/>
      <c r="G53" s="93"/>
      <c r="H53" s="93"/>
      <c r="I53" s="13"/>
      <c r="J53" s="93"/>
      <c r="K53" s="13"/>
      <c r="L53" s="14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</row>
    <row r="54" spans="1:44" ht="15.75" customHeight="1" x14ac:dyDescent="0.25">
      <c r="A54" s="15"/>
      <c r="B54" s="83"/>
      <c r="C54" s="15"/>
      <c r="D54" s="15"/>
      <c r="E54" s="83"/>
      <c r="F54" s="13"/>
      <c r="G54" s="93"/>
      <c r="H54" s="93"/>
      <c r="I54" s="13"/>
      <c r="J54" s="93"/>
      <c r="K54" s="13"/>
      <c r="L54" s="1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</row>
    <row r="55" spans="1:44" x14ac:dyDescent="0.2">
      <c r="A55" s="1"/>
      <c r="B55" s="1"/>
      <c r="C55" s="1"/>
      <c r="D55" s="8"/>
      <c r="E55" s="1"/>
      <c r="F55" s="8"/>
      <c r="G55" s="1"/>
      <c r="H55" s="1"/>
      <c r="I55" s="8"/>
      <c r="J55" s="1"/>
    </row>
    <row r="56" spans="1:44" x14ac:dyDescent="0.2">
      <c r="A56" s="1"/>
      <c r="B56" s="1"/>
      <c r="C56" s="1"/>
      <c r="D56" s="8"/>
      <c r="E56" s="1"/>
      <c r="F56" s="8"/>
      <c r="G56" s="1"/>
      <c r="H56" s="1"/>
      <c r="I56" s="8"/>
      <c r="J56" s="1"/>
    </row>
    <row r="57" spans="1:44" x14ac:dyDescent="0.2">
      <c r="A57" s="1"/>
      <c r="B57" s="1"/>
      <c r="C57" s="1"/>
      <c r="D57" s="8"/>
      <c r="E57" s="1"/>
      <c r="F57" s="8"/>
      <c r="G57" s="1"/>
      <c r="H57" s="1"/>
      <c r="I57" s="8"/>
      <c r="J57" s="1"/>
    </row>
    <row r="58" spans="1:44" x14ac:dyDescent="0.2">
      <c r="A58" s="1"/>
      <c r="B58" s="1"/>
      <c r="C58" s="1"/>
      <c r="D58" s="8"/>
      <c r="E58" s="1"/>
      <c r="F58" s="8"/>
      <c r="G58" s="1"/>
      <c r="H58" s="1"/>
      <c r="I58" s="8"/>
      <c r="J58" s="1"/>
    </row>
    <row r="59" spans="1:44" x14ac:dyDescent="0.2">
      <c r="A59" s="1"/>
      <c r="B59" s="1"/>
      <c r="C59" s="1"/>
      <c r="D59" s="8"/>
      <c r="E59" s="1"/>
      <c r="F59" s="8"/>
      <c r="G59" s="1"/>
      <c r="H59" s="1"/>
      <c r="I59" s="8"/>
      <c r="J59" s="1"/>
    </row>
    <row r="60" spans="1:44" x14ac:dyDescent="0.2">
      <c r="A60" s="1"/>
      <c r="B60" s="1"/>
      <c r="C60" s="1"/>
      <c r="D60" s="8"/>
      <c r="E60" s="1"/>
      <c r="F60" s="8"/>
      <c r="G60" s="1"/>
      <c r="H60" s="1"/>
      <c r="I60" s="8"/>
      <c r="J60" s="1"/>
    </row>
    <row r="61" spans="1:44" x14ac:dyDescent="0.2">
      <c r="A61" s="1"/>
      <c r="B61" s="1"/>
      <c r="C61" s="1"/>
      <c r="D61" s="8"/>
      <c r="E61" s="1"/>
      <c r="F61" s="8"/>
      <c r="G61" s="1"/>
      <c r="H61" s="1"/>
      <c r="I61" s="8"/>
      <c r="J61" s="1"/>
    </row>
    <row r="62" spans="1:44" x14ac:dyDescent="0.2">
      <c r="A62" s="1"/>
      <c r="B62" s="1"/>
      <c r="C62" s="1"/>
      <c r="D62" s="8"/>
      <c r="E62" s="1"/>
      <c r="F62" s="8"/>
      <c r="G62" s="1"/>
      <c r="H62" s="1"/>
      <c r="I62" s="8"/>
      <c r="J62" s="1"/>
    </row>
    <row r="63" spans="1:44" x14ac:dyDescent="0.2">
      <c r="A63" s="1"/>
      <c r="B63" s="1"/>
      <c r="C63" s="1"/>
      <c r="D63" s="8"/>
      <c r="E63" s="1"/>
      <c r="F63" s="8"/>
      <c r="G63" s="1"/>
      <c r="H63" s="1"/>
      <c r="I63" s="8"/>
      <c r="J63" s="1"/>
    </row>
  </sheetData>
  <mergeCells count="23">
    <mergeCell ref="D1:J1"/>
    <mergeCell ref="B35:C35"/>
    <mergeCell ref="B36:B37"/>
    <mergeCell ref="I36:I37"/>
    <mergeCell ref="J36:J37"/>
    <mergeCell ref="D35:D37"/>
    <mergeCell ref="E35:G35"/>
    <mergeCell ref="E36:E37"/>
    <mergeCell ref="H36:H37"/>
    <mergeCell ref="H35:J35"/>
    <mergeCell ref="F36:F37"/>
    <mergeCell ref="G36:G37"/>
    <mergeCell ref="C36:C37"/>
    <mergeCell ref="A2:J2"/>
    <mergeCell ref="M35:N35"/>
    <mergeCell ref="M29:M30"/>
    <mergeCell ref="A4:A5"/>
    <mergeCell ref="F4:G4"/>
    <mergeCell ref="A49:J49"/>
    <mergeCell ref="A48:J48"/>
    <mergeCell ref="K35:L35"/>
    <mergeCell ref="A35:A37"/>
    <mergeCell ref="A47:J47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Пользователь Windows</cp:lastModifiedBy>
  <cp:lastPrinted>2021-01-22T08:14:34Z</cp:lastPrinted>
  <dcterms:created xsi:type="dcterms:W3CDTF">2018-03-15T09:28:18Z</dcterms:created>
  <dcterms:modified xsi:type="dcterms:W3CDTF">2021-07-20T16:14:14Z</dcterms:modified>
</cp:coreProperties>
</file>