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 iterate="1"/>
</workbook>
</file>

<file path=xl/calcChain.xml><?xml version="1.0" encoding="utf-8"?>
<calcChain xmlns="http://schemas.openxmlformats.org/spreadsheetml/2006/main">
  <c r="AD15" i="1"/>
  <c r="AD16" l="1"/>
  <c r="AD22"/>
  <c r="AD21"/>
  <c r="AD20"/>
  <c r="AD18"/>
  <c r="AD17"/>
  <c r="AO15"/>
  <c r="AL15"/>
  <c r="AK15"/>
  <c r="AD12"/>
  <c r="AS12" l="1"/>
  <c r="BH12"/>
  <c r="DB15"/>
  <c r="CH12"/>
  <c r="AF16" l="1"/>
  <c r="AF17"/>
  <c r="AF18"/>
  <c r="AF19"/>
  <c r="AF20"/>
  <c r="AF21"/>
  <c r="AF22"/>
  <c r="AF15"/>
  <c r="AF12"/>
  <c r="BF13"/>
  <c r="DB12"/>
  <c r="DB16"/>
  <c r="DB17"/>
  <c r="DB18"/>
  <c r="DB19"/>
  <c r="DB20"/>
  <c r="DB21"/>
  <c r="DB22"/>
  <c r="AX22" l="1"/>
  <c r="AR17"/>
  <c r="AR18"/>
  <c r="AR19"/>
  <c r="AR20"/>
  <c r="AR21"/>
  <c r="AR22"/>
  <c r="AR15"/>
  <c r="CV16" l="1"/>
  <c r="CV17"/>
  <c r="CV18"/>
  <c r="CV19"/>
  <c r="CV20"/>
  <c r="CV21"/>
  <c r="CV22"/>
  <c r="CV15"/>
  <c r="CP13"/>
  <c r="DL22"/>
  <c r="DJ22"/>
  <c r="DL21"/>
  <c r="DJ21" s="1"/>
  <c r="DL20"/>
  <c r="DJ20" s="1"/>
  <c r="DL19"/>
  <c r="DJ19" s="1"/>
  <c r="DL18"/>
  <c r="DJ18" s="1"/>
  <c r="DL17"/>
  <c r="DJ17"/>
  <c r="DL16"/>
  <c r="DJ16" s="1"/>
  <c r="DL15"/>
  <c r="DJ15" s="1"/>
  <c r="CV12" l="1"/>
  <c r="CV11" s="1"/>
  <c r="BH16"/>
  <c r="BF16" s="1"/>
  <c r="BH17"/>
  <c r="BF17" s="1"/>
  <c r="BH18"/>
  <c r="BF18" s="1"/>
  <c r="BH19"/>
  <c r="BF19" s="1"/>
  <c r="BH20"/>
  <c r="BF20" s="1"/>
  <c r="BH21"/>
  <c r="BF21" s="1"/>
  <c r="BH22"/>
  <c r="BF22" s="1"/>
  <c r="BH15"/>
  <c r="BF15" s="1"/>
  <c r="BZ12" l="1"/>
  <c r="AC12"/>
  <c r="AB12"/>
  <c r="AA12"/>
  <c r="Z12"/>
  <c r="Y12"/>
  <c r="X12"/>
  <c r="W12"/>
  <c r="U12"/>
  <c r="T12"/>
  <c r="S12"/>
  <c r="S11" s="1"/>
  <c r="R12"/>
  <c r="R11" s="1"/>
  <c r="Q12"/>
  <c r="Q11" s="1"/>
  <c r="O12"/>
  <c r="N12"/>
  <c r="M12"/>
  <c r="L12"/>
  <c r="K12"/>
  <c r="J12"/>
  <c r="I12"/>
  <c r="H12"/>
  <c r="G12"/>
  <c r="F12"/>
  <c r="E12"/>
  <c r="AR16"/>
  <c r="P16" s="1"/>
  <c r="AX16"/>
  <c r="AX17"/>
  <c r="AX18"/>
  <c r="AX19"/>
  <c r="AX20"/>
  <c r="AX21"/>
  <c r="AX15"/>
  <c r="AX12"/>
  <c r="AR12"/>
  <c r="CJ12"/>
  <c r="CJ15"/>
  <c r="CH15" s="1"/>
  <c r="CJ16"/>
  <c r="CH16" s="1"/>
  <c r="CJ17"/>
  <c r="CH17" s="1"/>
  <c r="C15"/>
  <c r="C16"/>
  <c r="C18"/>
  <c r="C17"/>
  <c r="C19"/>
  <c r="C12"/>
  <c r="N15"/>
  <c r="N16"/>
  <c r="N17"/>
  <c r="N18"/>
  <c r="N19"/>
  <c r="N20"/>
  <c r="N21"/>
  <c r="N22"/>
  <c r="Z15"/>
  <c r="Z16"/>
  <c r="Z17"/>
  <c r="Z18"/>
  <c r="Z19"/>
  <c r="X19"/>
  <c r="Z20"/>
  <c r="Z21"/>
  <c r="Z22"/>
  <c r="CJ18"/>
  <c r="CH18" s="1"/>
  <c r="CJ19"/>
  <c r="CH19" s="1"/>
  <c r="CJ20"/>
  <c r="CH20" s="1"/>
  <c r="CJ21"/>
  <c r="CH21" s="1"/>
  <c r="CJ22"/>
  <c r="CH22" s="1"/>
  <c r="DL12"/>
  <c r="DJ12" s="1"/>
  <c r="E15"/>
  <c r="E16"/>
  <c r="E17"/>
  <c r="E18"/>
  <c r="E19"/>
  <c r="E20"/>
  <c r="E21"/>
  <c r="E22"/>
  <c r="F15"/>
  <c r="F16"/>
  <c r="F17"/>
  <c r="F18"/>
  <c r="F19"/>
  <c r="F20"/>
  <c r="F21"/>
  <c r="F22"/>
  <c r="G15"/>
  <c r="G16"/>
  <c r="G17"/>
  <c r="G18"/>
  <c r="G19"/>
  <c r="G20"/>
  <c r="G21"/>
  <c r="G22"/>
  <c r="H15"/>
  <c r="H16"/>
  <c r="H17"/>
  <c r="H18"/>
  <c r="H19"/>
  <c r="H20"/>
  <c r="H21"/>
  <c r="H22"/>
  <c r="I15"/>
  <c r="I16"/>
  <c r="I17"/>
  <c r="I18"/>
  <c r="I19"/>
  <c r="I20"/>
  <c r="I21"/>
  <c r="I22"/>
  <c r="J15"/>
  <c r="J17"/>
  <c r="J18"/>
  <c r="J19"/>
  <c r="J20"/>
  <c r="J21"/>
  <c r="J22"/>
  <c r="K15"/>
  <c r="K16"/>
  <c r="K17"/>
  <c r="K18"/>
  <c r="K19"/>
  <c r="K20"/>
  <c r="K21"/>
  <c r="K22"/>
  <c r="L15"/>
  <c r="L16"/>
  <c r="L17"/>
  <c r="L18"/>
  <c r="L19"/>
  <c r="L20"/>
  <c r="L21"/>
  <c r="L22"/>
  <c r="M15"/>
  <c r="M16"/>
  <c r="M17"/>
  <c r="M18"/>
  <c r="M19"/>
  <c r="M20"/>
  <c r="M21"/>
  <c r="M22"/>
  <c r="O15"/>
  <c r="O16"/>
  <c r="O17"/>
  <c r="O18"/>
  <c r="O19"/>
  <c r="O20"/>
  <c r="O21"/>
  <c r="O22"/>
  <c r="P15"/>
  <c r="U15"/>
  <c r="X15"/>
  <c r="X16"/>
  <c r="Y16"/>
  <c r="AB16"/>
  <c r="X17"/>
  <c r="Y17"/>
  <c r="AB17"/>
  <c r="X18"/>
  <c r="Y18"/>
  <c r="AB18"/>
  <c r="Y19"/>
  <c r="AB19"/>
  <c r="X20"/>
  <c r="Y20"/>
  <c r="AB20"/>
  <c r="X21"/>
  <c r="Y21"/>
  <c r="AB21"/>
  <c r="X22"/>
  <c r="Y22"/>
  <c r="AB22"/>
  <c r="AE13"/>
  <c r="AG13"/>
  <c r="AG11" s="1"/>
  <c r="AH13"/>
  <c r="AH11" s="1"/>
  <c r="AI13"/>
  <c r="AI11" s="1"/>
  <c r="AJ13"/>
  <c r="AJ11" s="1"/>
  <c r="AK13"/>
  <c r="AK11" s="1"/>
  <c r="AM13"/>
  <c r="AM11" s="1"/>
  <c r="AN13"/>
  <c r="AN11" s="1"/>
  <c r="AO13"/>
  <c r="AO11" s="1"/>
  <c r="AP13"/>
  <c r="AP11" s="1"/>
  <c r="AQ13"/>
  <c r="AQ11" s="1"/>
  <c r="AW13"/>
  <c r="AW11" s="1"/>
  <c r="AZ13"/>
  <c r="AZ11" s="1"/>
  <c r="BA13"/>
  <c r="BA11" s="1"/>
  <c r="BB13"/>
  <c r="BB11" s="1"/>
  <c r="BD13"/>
  <c r="BD11" s="1"/>
  <c r="CB11"/>
  <c r="CK13"/>
  <c r="CK11" s="1"/>
  <c r="CL13"/>
  <c r="CL11" s="1"/>
  <c r="CM11"/>
  <c r="CN13"/>
  <c r="CN11" s="1"/>
  <c r="CO13"/>
  <c r="CO11" s="1"/>
  <c r="CP11"/>
  <c r="CQ13"/>
  <c r="CQ11" s="1"/>
  <c r="CR13"/>
  <c r="CR11" s="1"/>
  <c r="CS13"/>
  <c r="CS11" s="1"/>
  <c r="CT13"/>
  <c r="CT11" s="1"/>
  <c r="CU13"/>
  <c r="CU11" s="1"/>
  <c r="DI11"/>
  <c r="DQ13"/>
  <c r="DQ11" s="1"/>
  <c r="R15"/>
  <c r="R16"/>
  <c r="AS13"/>
  <c r="AS11" s="1"/>
  <c r="AT13"/>
  <c r="AU13"/>
  <c r="AU11" s="1"/>
  <c r="AV13"/>
  <c r="AV11" s="1"/>
  <c r="AY13"/>
  <c r="AY11" s="1"/>
  <c r="BC13"/>
  <c r="BC11" s="1"/>
  <c r="BE13"/>
  <c r="BE11" s="1"/>
  <c r="BG13"/>
  <c r="BG11" s="1"/>
  <c r="BH13"/>
  <c r="BI13"/>
  <c r="BI11" s="1"/>
  <c r="BJ13"/>
  <c r="BJ11" s="1"/>
  <c r="BK13"/>
  <c r="BK11" s="1"/>
  <c r="BL13"/>
  <c r="BL11" s="1"/>
  <c r="BM13"/>
  <c r="BM11" s="1"/>
  <c r="BN13"/>
  <c r="BN11" s="1"/>
  <c r="BO13"/>
  <c r="BO11" s="1"/>
  <c r="BP13"/>
  <c r="BP11" s="1"/>
  <c r="BQ13"/>
  <c r="BQ11" s="1"/>
  <c r="BR13"/>
  <c r="BR11" s="1"/>
  <c r="BS13"/>
  <c r="BS11" s="1"/>
  <c r="BT13"/>
  <c r="BT11" s="1"/>
  <c r="BU13"/>
  <c r="BU11" s="1"/>
  <c r="BV13"/>
  <c r="BV11" s="1"/>
  <c r="BW13"/>
  <c r="BW11" s="1"/>
  <c r="BX13"/>
  <c r="BX11" s="1"/>
  <c r="BY13"/>
  <c r="BY11" s="1"/>
  <c r="BZ13"/>
  <c r="CA13"/>
  <c r="CA11" s="1"/>
  <c r="CB13"/>
  <c r="CC13"/>
  <c r="CC11" s="1"/>
  <c r="CD13"/>
  <c r="CD11" s="1"/>
  <c r="CE13"/>
  <c r="CE11" s="1"/>
  <c r="CF13"/>
  <c r="CF11" s="1"/>
  <c r="CG13"/>
  <c r="CG11" s="1"/>
  <c r="CI13"/>
  <c r="CI11" s="1"/>
  <c r="CV13"/>
  <c r="CW13"/>
  <c r="CW11" s="1"/>
  <c r="CX13"/>
  <c r="CX11" s="1"/>
  <c r="CY13"/>
  <c r="CY11" s="1"/>
  <c r="CZ13"/>
  <c r="CZ11" s="1"/>
  <c r="DA13"/>
  <c r="DA11" s="1"/>
  <c r="DB13"/>
  <c r="DB11" s="1"/>
  <c r="DC13"/>
  <c r="DC11" s="1"/>
  <c r="DD13"/>
  <c r="DD11" s="1"/>
  <c r="DE13"/>
  <c r="DE11" s="1"/>
  <c r="DF13"/>
  <c r="DF11" s="1"/>
  <c r="DG13"/>
  <c r="DG11" s="1"/>
  <c r="DH13"/>
  <c r="DI13"/>
  <c r="DK13"/>
  <c r="DK11" s="1"/>
  <c r="DM13"/>
  <c r="DM11" s="1"/>
  <c r="DN13"/>
  <c r="DN11" s="1"/>
  <c r="DO13"/>
  <c r="DO11" s="1"/>
  <c r="DP13"/>
  <c r="DP11" s="1"/>
  <c r="DR13"/>
  <c r="DR11" s="1"/>
  <c r="DS13"/>
  <c r="DS11" s="1"/>
  <c r="DT13"/>
  <c r="DT11" s="1"/>
  <c r="DU13"/>
  <c r="DU11" s="1"/>
  <c r="DV13"/>
  <c r="DV11" s="1"/>
  <c r="DW13"/>
  <c r="DW11" s="1"/>
  <c r="DX13"/>
  <c r="DX11" s="1"/>
  <c r="DY13"/>
  <c r="DY11" s="1"/>
  <c r="DZ13"/>
  <c r="DZ11" s="1"/>
  <c r="EA13"/>
  <c r="EA11" s="1"/>
  <c r="EB13"/>
  <c r="EB11" s="1"/>
  <c r="EC13"/>
  <c r="EC11" s="1"/>
  <c r="ED13"/>
  <c r="ED11" s="1"/>
  <c r="EE13"/>
  <c r="EE11" s="1"/>
  <c r="EF13"/>
  <c r="EF11" s="1"/>
  <c r="EG13"/>
  <c r="EG11" s="1"/>
  <c r="EH13"/>
  <c r="EH11" s="1"/>
  <c r="EI13"/>
  <c r="EI11" s="1"/>
  <c r="EJ13"/>
  <c r="EJ11" s="1"/>
  <c r="EK13"/>
  <c r="EK11" s="1"/>
  <c r="AC22"/>
  <c r="AA22"/>
  <c r="W22"/>
  <c r="U22"/>
  <c r="T22"/>
  <c r="S22"/>
  <c r="R22"/>
  <c r="Q22"/>
  <c r="P22"/>
  <c r="C22"/>
  <c r="AC21"/>
  <c r="AA21"/>
  <c r="W21"/>
  <c r="U21"/>
  <c r="T21"/>
  <c r="S21"/>
  <c r="R21"/>
  <c r="Q21"/>
  <c r="P21"/>
  <c r="C21"/>
  <c r="AC20"/>
  <c r="AA20"/>
  <c r="W20"/>
  <c r="U20"/>
  <c r="T20"/>
  <c r="S20"/>
  <c r="R20"/>
  <c r="Q20"/>
  <c r="P20"/>
  <c r="C20"/>
  <c r="AC19"/>
  <c r="AA19"/>
  <c r="W19"/>
  <c r="U19"/>
  <c r="T19"/>
  <c r="S19"/>
  <c r="R19"/>
  <c r="Q19"/>
  <c r="P19"/>
  <c r="AC18"/>
  <c r="AA18"/>
  <c r="W18"/>
  <c r="U18"/>
  <c r="T18"/>
  <c r="S18"/>
  <c r="R18"/>
  <c r="Q18"/>
  <c r="P18"/>
  <c r="AC17"/>
  <c r="AA17"/>
  <c r="W17"/>
  <c r="U17"/>
  <c r="T17"/>
  <c r="S17"/>
  <c r="R17"/>
  <c r="Q17"/>
  <c r="P17"/>
  <c r="AC16"/>
  <c r="AA16"/>
  <c r="W16"/>
  <c r="U16"/>
  <c r="T16"/>
  <c r="S16"/>
  <c r="Q16"/>
  <c r="AC15"/>
  <c r="AB15"/>
  <c r="AA15"/>
  <c r="Y15"/>
  <c r="W15"/>
  <c r="T15"/>
  <c r="S15"/>
  <c r="Q15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15" l="1"/>
  <c r="B16"/>
  <c r="B21"/>
  <c r="AR11"/>
  <c r="B17"/>
  <c r="B18"/>
  <c r="D17"/>
  <c r="CJ13"/>
  <c r="CJ11" s="1"/>
  <c r="BH11"/>
  <c r="B20"/>
  <c r="I13"/>
  <c r="I11" s="1"/>
  <c r="G13"/>
  <c r="G11" s="1"/>
  <c r="E13"/>
  <c r="E11" s="1"/>
  <c r="Q13"/>
  <c r="Y13"/>
  <c r="Y11" s="1"/>
  <c r="V16"/>
  <c r="Z13"/>
  <c r="Z11" s="1"/>
  <c r="R13"/>
  <c r="P13"/>
  <c r="W13"/>
  <c r="W11" s="1"/>
  <c r="V19"/>
  <c r="V21"/>
  <c r="M13"/>
  <c r="M11" s="1"/>
  <c r="D16"/>
  <c r="P12"/>
  <c r="P11" s="1"/>
  <c r="T13"/>
  <c r="T11" s="1"/>
  <c r="V18"/>
  <c r="X13"/>
  <c r="X11" s="1"/>
  <c r="AA13"/>
  <c r="AA11" s="1"/>
  <c r="V20"/>
  <c r="V22"/>
  <c r="D18"/>
  <c r="AR13"/>
  <c r="O13"/>
  <c r="O11" s="1"/>
  <c r="L13"/>
  <c r="L11" s="1"/>
  <c r="N13"/>
  <c r="N11" s="1"/>
  <c r="C13"/>
  <c r="C11" s="1"/>
  <c r="CH13"/>
  <c r="CH11" s="1"/>
  <c r="D12"/>
  <c r="BZ11"/>
  <c r="DL13"/>
  <c r="DL11" s="1"/>
  <c r="U13"/>
  <c r="U11" s="1"/>
  <c r="D19"/>
  <c r="AC13"/>
  <c r="AC11" s="1"/>
  <c r="S13"/>
  <c r="K13"/>
  <c r="K11" s="1"/>
  <c r="AB13"/>
  <c r="AB11" s="1"/>
  <c r="AL13"/>
  <c r="AL11" s="1"/>
  <c r="AE11"/>
  <c r="V17"/>
  <c r="J16"/>
  <c r="J13" s="1"/>
  <c r="J11" s="1"/>
  <c r="H13"/>
  <c r="H11" s="1"/>
  <c r="F13"/>
  <c r="F11" s="1"/>
  <c r="D20"/>
  <c r="AX13"/>
  <c r="AX11" s="1"/>
  <c r="V12"/>
  <c r="B22"/>
  <c r="D22"/>
  <c r="AF13"/>
  <c r="AF11" s="1"/>
  <c r="V15"/>
  <c r="D21"/>
  <c r="BF12"/>
  <c r="BF11" s="1"/>
  <c r="AD19"/>
  <c r="B19" s="1"/>
  <c r="DJ13"/>
  <c r="DJ11" s="1"/>
  <c r="D15"/>
  <c r="B12" l="1"/>
  <c r="V13"/>
  <c r="V11" s="1"/>
  <c r="D13"/>
  <c r="D11" s="1"/>
  <c r="AD13"/>
  <c r="AD11" s="1"/>
  <c r="B11" s="1"/>
  <c r="B13" l="1"/>
</calcChain>
</file>

<file path=xl/sharedStrings.xml><?xml version="1.0" encoding="utf-8"?>
<sst xmlns="http://schemas.openxmlformats.org/spreadsheetml/2006/main" count="263" uniqueCount="88">
  <si>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</si>
  <si>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</si>
  <si>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</si>
  <si>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</si>
  <si>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</si>
  <si>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</si>
  <si>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</si>
  <si>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</si>
  <si>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</si>
  <si>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</si>
  <si>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</si>
  <si>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</si>
  <si>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</si>
  <si>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</si>
  <si>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</si>
  <si>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</si>
  <si>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</si>
  <si>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</si>
  <si>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</si>
  <si>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</si>
  <si>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</si>
  <si>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</si>
  <si>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</si>
  <si>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</si>
  <si>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</si>
  <si>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</si>
  <si>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</si>
  <si>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</si>
  <si>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</si>
  <si>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</si>
  <si>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</si>
  <si>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</si>
  <si>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</si>
  <si>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</si>
  <si>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</si>
  <si>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</si>
  <si>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</si>
  <si>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</si>
  <si>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</si>
  <si>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</si>
  <si>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</si>
  <si>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</si>
  <si>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</si>
  <si>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</si>
  <si>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</si>
  <si>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</si>
  <si>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</si>
  <si>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</si>
  <si>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</si>
  <si>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</si>
  <si>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</si>
  <si>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</si>
  <si>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</si>
  <si>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</si>
  <si>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</si>
  <si>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</si>
  <si>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</si>
  <si>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</si>
  <si>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</si>
  <si>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</si>
  <si>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</si>
  <si>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</si>
  <si>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</si>
  <si>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</si>
  <si>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</si>
  <si>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</si>
  <si>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</si>
  <si>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</si>
  <si>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</si>
  <si>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</si>
  <si>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</si>
  <si>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</si>
  <si>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</si>
  <si>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</si>
  <si>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</si>
  <si>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 ст.221)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</si>
  <si>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</si>
  <si>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</si>
  <si>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</si>
  <si>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</si>
  <si>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</si>
  <si>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</si>
  <si>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</si>
  <si>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</si>
  <si>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</si>
  <si>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t>Расшифровка прочих расходов* консолидированного бюджета Муезерского муниципального района (городского округа) по состоянию на 01.04.2021г.</t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</si>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</sst>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0" fontId="14" fillId="0" borderId="1" xfId="20" applyFont="1" applyBorder="1"/>
    <xf numFmtId="0" fontId="21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2" xfId="7" applyFont="1" applyBorder="1" applyAlignment="1">
      <alignment horizontal="center" vertical="center" wrapText="1"/>
    </xf>
    <xf numFmtId="167" fontId="12" fillId="0" borderId="0" xfId="0" applyNumberFormat="1" applyFont="1"/>
    <xf numFmtId="167" fontId="23" fillId="0" borderId="1" xfId="20" applyNumberFormat="1" applyFont="1" applyBorder="1" applyAlignment="1">
      <alignment horizontal="center"/>
    </xf>
    <xf numFmtId="167" fontId="23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4" fillId="6" borderId="1" xfId="20" applyNumberFormat="1" applyFont="1" applyFill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0" fontId="15" fillId="2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167" fontId="23" fillId="5" borderId="1" xfId="20" applyNumberFormat="1" applyFont="1" applyFill="1" applyBorder="1" applyAlignment="1">
      <alignment horizontal="center"/>
    </xf>
    <xf numFmtId="167" fontId="24" fillId="5" borderId="1" xfId="20" applyNumberFormat="1" applyFont="1" applyFill="1" applyBorder="1" applyAlignment="1">
      <alignment horizontal="center"/>
    </xf>
    <xf numFmtId="167" fontId="24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23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23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24" fillId="3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24" fillId="0" borderId="1" xfId="20" applyNumberFormat="1" applyFont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T11" activePane="bottomRight" state="frozen"/>
      <selection pane="topRight" activeCell="B1" sqref="B1"/>
      <selection pane="bottomLeft" activeCell="A11" sqref="A11"/>
      <selection pane="bottomRight" activeCell="B1" sqref="B1:AP1048576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56" t="s">
        <v>47</v>
      </c>
      <c r="N1" s="156"/>
      <c r="O1" s="156"/>
    </row>
    <row r="2" spans="1:141" ht="15" customHeight="1">
      <c r="M2" s="157" t="s">
        <v>46</v>
      </c>
      <c r="N2" s="157"/>
      <c r="O2" s="157"/>
    </row>
    <row r="3" spans="1:141" ht="66" customHeight="1">
      <c r="B3" s="184" t="s">
        <v>85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57"/>
      <c r="N3" s="157"/>
      <c r="O3" s="157"/>
    </row>
    <row r="4" spans="1:141">
      <c r="L4" s="185" t="s">
        <v>22</v>
      </c>
      <c r="M4" s="185"/>
      <c r="N4" s="185"/>
      <c r="O4" s="185"/>
    </row>
    <row r="5" spans="1:141" s="16" customFormat="1" ht="35.25" customHeight="1">
      <c r="A5" s="166"/>
      <c r="B5" s="171" t="s">
        <v>60</v>
      </c>
      <c r="C5" s="11" t="s">
        <v>48</v>
      </c>
      <c r="D5" s="177" t="s">
        <v>61</v>
      </c>
      <c r="E5" s="178"/>
      <c r="F5" s="178"/>
      <c r="G5" s="178"/>
      <c r="H5" s="178"/>
      <c r="I5" s="178"/>
      <c r="J5" s="178"/>
      <c r="K5" s="178"/>
      <c r="L5" s="178"/>
      <c r="M5" s="179"/>
      <c r="N5" s="11" t="s">
        <v>5</v>
      </c>
      <c r="O5" s="11" t="s">
        <v>7</v>
      </c>
      <c r="P5" s="160" t="s">
        <v>14</v>
      </c>
      <c r="Q5" s="161"/>
      <c r="R5" s="161"/>
      <c r="S5" s="161"/>
      <c r="T5" s="161"/>
      <c r="U5" s="162"/>
      <c r="V5" s="160" t="s">
        <v>6</v>
      </c>
      <c r="W5" s="161"/>
      <c r="X5" s="161"/>
      <c r="Y5" s="161"/>
      <c r="Z5" s="161"/>
      <c r="AA5" s="161"/>
      <c r="AB5" s="162"/>
      <c r="AC5" s="11" t="s">
        <v>35</v>
      </c>
      <c r="AD5" s="123" t="s">
        <v>74</v>
      </c>
      <c r="AE5" s="12" t="s">
        <v>48</v>
      </c>
      <c r="AF5" s="108" t="s">
        <v>62</v>
      </c>
      <c r="AG5" s="109"/>
      <c r="AH5" s="109"/>
      <c r="AI5" s="109"/>
      <c r="AJ5" s="109"/>
      <c r="AK5" s="109"/>
      <c r="AL5" s="109"/>
      <c r="AM5" s="109"/>
      <c r="AN5" s="109"/>
      <c r="AO5" s="110"/>
      <c r="AP5" s="12" t="s">
        <v>5</v>
      </c>
      <c r="AQ5" s="12" t="s">
        <v>7</v>
      </c>
      <c r="AR5" s="102" t="s">
        <v>14</v>
      </c>
      <c r="AS5" s="103"/>
      <c r="AT5" s="103"/>
      <c r="AU5" s="103"/>
      <c r="AV5" s="103"/>
      <c r="AW5" s="104"/>
      <c r="AX5" s="102" t="s">
        <v>84</v>
      </c>
      <c r="AY5" s="103"/>
      <c r="AZ5" s="103"/>
      <c r="BA5" s="103"/>
      <c r="BB5" s="103"/>
      <c r="BC5" s="103"/>
      <c r="BD5" s="104"/>
      <c r="BE5" s="12" t="s">
        <v>35</v>
      </c>
      <c r="BF5" s="140" t="s">
        <v>86</v>
      </c>
      <c r="BG5" s="13" t="s">
        <v>48</v>
      </c>
      <c r="BH5" s="146" t="s">
        <v>63</v>
      </c>
      <c r="BI5" s="147"/>
      <c r="BJ5" s="147"/>
      <c r="BK5" s="147"/>
      <c r="BL5" s="147"/>
      <c r="BM5" s="147"/>
      <c r="BN5" s="147"/>
      <c r="BO5" s="147"/>
      <c r="BP5" s="147"/>
      <c r="BQ5" s="148"/>
      <c r="BR5" s="13" t="s">
        <v>5</v>
      </c>
      <c r="BS5" s="13" t="s">
        <v>7</v>
      </c>
      <c r="BT5" s="105" t="s">
        <v>14</v>
      </c>
      <c r="BU5" s="106"/>
      <c r="BV5" s="106"/>
      <c r="BW5" s="106"/>
      <c r="BX5" s="106"/>
      <c r="BY5" s="107"/>
      <c r="BZ5" s="105" t="s">
        <v>6</v>
      </c>
      <c r="CA5" s="106"/>
      <c r="CB5" s="106"/>
      <c r="CC5" s="106"/>
      <c r="CD5" s="106"/>
      <c r="CE5" s="106"/>
      <c r="CF5" s="107"/>
      <c r="CG5" s="13" t="s">
        <v>35</v>
      </c>
      <c r="CH5" s="96" t="s">
        <v>87</v>
      </c>
      <c r="CI5" s="14" t="s">
        <v>48</v>
      </c>
      <c r="CJ5" s="91" t="s">
        <v>64</v>
      </c>
      <c r="CK5" s="92"/>
      <c r="CL5" s="92"/>
      <c r="CM5" s="92"/>
      <c r="CN5" s="92"/>
      <c r="CO5" s="92"/>
      <c r="CP5" s="92"/>
      <c r="CQ5" s="92"/>
      <c r="CR5" s="92"/>
      <c r="CS5" s="93"/>
      <c r="CT5" s="14" t="s">
        <v>5</v>
      </c>
      <c r="CU5" s="14" t="s">
        <v>7</v>
      </c>
      <c r="CV5" s="65" t="s">
        <v>14</v>
      </c>
      <c r="CW5" s="66"/>
      <c r="CX5" s="66"/>
      <c r="CY5" s="66"/>
      <c r="CZ5" s="66"/>
      <c r="DA5" s="67"/>
      <c r="DB5" s="65" t="s">
        <v>6</v>
      </c>
      <c r="DC5" s="66"/>
      <c r="DD5" s="66"/>
      <c r="DE5" s="66"/>
      <c r="DF5" s="66"/>
      <c r="DG5" s="66"/>
      <c r="DH5" s="67"/>
      <c r="DI5" s="14" t="s">
        <v>35</v>
      </c>
      <c r="DJ5" s="62" t="s">
        <v>65</v>
      </c>
      <c r="DK5" s="15" t="s">
        <v>48</v>
      </c>
      <c r="DL5" s="72" t="s">
        <v>66</v>
      </c>
      <c r="DM5" s="73"/>
      <c r="DN5" s="73"/>
      <c r="DO5" s="73"/>
      <c r="DP5" s="73"/>
      <c r="DQ5" s="73"/>
      <c r="DR5" s="73"/>
      <c r="DS5" s="73"/>
      <c r="DT5" s="73"/>
      <c r="DU5" s="74"/>
      <c r="DV5" s="15" t="s">
        <v>5</v>
      </c>
      <c r="DW5" s="15" t="s">
        <v>7</v>
      </c>
      <c r="DX5" s="80" t="s">
        <v>14</v>
      </c>
      <c r="DY5" s="81"/>
      <c r="DZ5" s="81"/>
      <c r="EA5" s="81"/>
      <c r="EB5" s="81"/>
      <c r="EC5" s="82"/>
      <c r="ED5" s="80" t="s">
        <v>6</v>
      </c>
      <c r="EE5" s="81"/>
      <c r="EF5" s="81"/>
      <c r="EG5" s="81"/>
      <c r="EH5" s="81"/>
      <c r="EI5" s="81"/>
      <c r="EJ5" s="82"/>
      <c r="EK5" s="15" t="s">
        <v>35</v>
      </c>
    </row>
    <row r="6" spans="1:141" s="16" customFormat="1" ht="18.75" customHeight="1">
      <c r="A6" s="167"/>
      <c r="B6" s="172"/>
      <c r="C6" s="119" t="s">
        <v>49</v>
      </c>
      <c r="D6" s="180" t="s">
        <v>18</v>
      </c>
      <c r="E6" s="168" t="s">
        <v>21</v>
      </c>
      <c r="F6" s="168"/>
      <c r="G6" s="168"/>
      <c r="H6" s="168"/>
      <c r="I6" s="168"/>
      <c r="J6" s="168"/>
      <c r="K6" s="168"/>
      <c r="L6" s="168"/>
      <c r="M6" s="168"/>
      <c r="N6" s="119" t="s">
        <v>12</v>
      </c>
      <c r="O6" s="119" t="s">
        <v>13</v>
      </c>
      <c r="P6" s="174" t="s">
        <v>18</v>
      </c>
      <c r="Q6" s="169" t="s">
        <v>21</v>
      </c>
      <c r="R6" s="169"/>
      <c r="S6" s="169"/>
      <c r="T6" s="169"/>
      <c r="U6" s="170"/>
      <c r="V6" s="119" t="s">
        <v>18</v>
      </c>
      <c r="W6" s="163" t="s">
        <v>37</v>
      </c>
      <c r="X6" s="164"/>
      <c r="Y6" s="164"/>
      <c r="Z6" s="164"/>
      <c r="AA6" s="164"/>
      <c r="AB6" s="165"/>
      <c r="AC6" s="119" t="s">
        <v>36</v>
      </c>
      <c r="AD6" s="124"/>
      <c r="AE6" s="99" t="s">
        <v>49</v>
      </c>
      <c r="AF6" s="120" t="s">
        <v>18</v>
      </c>
      <c r="AG6" s="131" t="s">
        <v>21</v>
      </c>
      <c r="AH6" s="131"/>
      <c r="AI6" s="131"/>
      <c r="AJ6" s="131"/>
      <c r="AK6" s="131"/>
      <c r="AL6" s="131"/>
      <c r="AM6" s="131"/>
      <c r="AN6" s="131"/>
      <c r="AO6" s="131"/>
      <c r="AP6" s="99" t="s">
        <v>12</v>
      </c>
      <c r="AQ6" s="99" t="s">
        <v>13</v>
      </c>
      <c r="AR6" s="112" t="s">
        <v>18</v>
      </c>
      <c r="AS6" s="158" t="s">
        <v>21</v>
      </c>
      <c r="AT6" s="158"/>
      <c r="AU6" s="158"/>
      <c r="AV6" s="158"/>
      <c r="AW6" s="159"/>
      <c r="AX6" s="99" t="s">
        <v>18</v>
      </c>
      <c r="AY6" s="128" t="s">
        <v>37</v>
      </c>
      <c r="AZ6" s="129"/>
      <c r="BA6" s="129"/>
      <c r="BB6" s="129"/>
      <c r="BC6" s="129"/>
      <c r="BD6" s="130"/>
      <c r="BE6" s="99" t="s">
        <v>36</v>
      </c>
      <c r="BF6" s="141"/>
      <c r="BG6" s="111" t="s">
        <v>49</v>
      </c>
      <c r="BH6" s="134" t="s">
        <v>18</v>
      </c>
      <c r="BI6" s="152" t="s">
        <v>21</v>
      </c>
      <c r="BJ6" s="152"/>
      <c r="BK6" s="152"/>
      <c r="BL6" s="152"/>
      <c r="BM6" s="152"/>
      <c r="BN6" s="152"/>
      <c r="BO6" s="152"/>
      <c r="BP6" s="152"/>
      <c r="BQ6" s="152"/>
      <c r="BR6" s="111" t="s">
        <v>12</v>
      </c>
      <c r="BS6" s="111" t="s">
        <v>13</v>
      </c>
      <c r="BT6" s="143" t="s">
        <v>18</v>
      </c>
      <c r="BU6" s="150" t="s">
        <v>21</v>
      </c>
      <c r="BV6" s="150"/>
      <c r="BW6" s="150"/>
      <c r="BX6" s="150"/>
      <c r="BY6" s="151"/>
      <c r="BZ6" s="111" t="s">
        <v>18</v>
      </c>
      <c r="CA6" s="137" t="s">
        <v>37</v>
      </c>
      <c r="CB6" s="138"/>
      <c r="CC6" s="138"/>
      <c r="CD6" s="138"/>
      <c r="CE6" s="138"/>
      <c r="CF6" s="139"/>
      <c r="CG6" s="111" t="s">
        <v>36</v>
      </c>
      <c r="CH6" s="97"/>
      <c r="CI6" s="71" t="s">
        <v>49</v>
      </c>
      <c r="CJ6" s="153" t="s">
        <v>18</v>
      </c>
      <c r="CK6" s="87" t="s">
        <v>21</v>
      </c>
      <c r="CL6" s="87"/>
      <c r="CM6" s="87"/>
      <c r="CN6" s="87"/>
      <c r="CO6" s="87"/>
      <c r="CP6" s="87"/>
      <c r="CQ6" s="87"/>
      <c r="CR6" s="87"/>
      <c r="CS6" s="87"/>
      <c r="CT6" s="71" t="s">
        <v>12</v>
      </c>
      <c r="CU6" s="71" t="s">
        <v>13</v>
      </c>
      <c r="CV6" s="88" t="s">
        <v>18</v>
      </c>
      <c r="CW6" s="78" t="s">
        <v>21</v>
      </c>
      <c r="CX6" s="78"/>
      <c r="CY6" s="78"/>
      <c r="CZ6" s="78"/>
      <c r="DA6" s="79"/>
      <c r="DB6" s="71" t="s">
        <v>18</v>
      </c>
      <c r="DC6" s="68" t="s">
        <v>37</v>
      </c>
      <c r="DD6" s="69"/>
      <c r="DE6" s="69"/>
      <c r="DF6" s="69"/>
      <c r="DG6" s="69"/>
      <c r="DH6" s="70"/>
      <c r="DI6" s="71" t="s">
        <v>36</v>
      </c>
      <c r="DJ6" s="63"/>
      <c r="DK6" s="50" t="s">
        <v>49</v>
      </c>
      <c r="DL6" s="75" t="s">
        <v>18</v>
      </c>
      <c r="DM6" s="53" t="s">
        <v>21</v>
      </c>
      <c r="DN6" s="53"/>
      <c r="DO6" s="53"/>
      <c r="DP6" s="53"/>
      <c r="DQ6" s="53"/>
      <c r="DR6" s="53"/>
      <c r="DS6" s="53"/>
      <c r="DT6" s="53"/>
      <c r="DU6" s="53"/>
      <c r="DV6" s="50" t="s">
        <v>12</v>
      </c>
      <c r="DW6" s="50" t="s">
        <v>13</v>
      </c>
      <c r="DX6" s="54" t="s">
        <v>18</v>
      </c>
      <c r="DY6" s="57" t="s">
        <v>21</v>
      </c>
      <c r="DZ6" s="57"/>
      <c r="EA6" s="57"/>
      <c r="EB6" s="57"/>
      <c r="EC6" s="58"/>
      <c r="ED6" s="50" t="s">
        <v>18</v>
      </c>
      <c r="EE6" s="83" t="s">
        <v>37</v>
      </c>
      <c r="EF6" s="84"/>
      <c r="EG6" s="84"/>
      <c r="EH6" s="84"/>
      <c r="EI6" s="84"/>
      <c r="EJ6" s="85"/>
      <c r="EK6" s="50" t="s">
        <v>36</v>
      </c>
    </row>
    <row r="7" spans="1:141" s="16" customFormat="1" ht="208.5" customHeight="1">
      <c r="A7" s="167"/>
      <c r="B7" s="172"/>
      <c r="C7" s="116"/>
      <c r="D7" s="181"/>
      <c r="E7" s="36" t="s">
        <v>1</v>
      </c>
      <c r="F7" s="36" t="s">
        <v>0</v>
      </c>
      <c r="G7" s="36" t="s">
        <v>2</v>
      </c>
      <c r="H7" s="36" t="s">
        <v>3</v>
      </c>
      <c r="I7" s="36" t="s">
        <v>4</v>
      </c>
      <c r="J7" s="36" t="s">
        <v>44</v>
      </c>
      <c r="K7" s="36" t="s">
        <v>43</v>
      </c>
      <c r="L7" s="17" t="s">
        <v>31</v>
      </c>
      <c r="M7" s="17" t="s">
        <v>33</v>
      </c>
      <c r="N7" s="116"/>
      <c r="O7" s="116"/>
      <c r="P7" s="175"/>
      <c r="Q7" s="119" t="s">
        <v>15</v>
      </c>
      <c r="R7" s="119" t="s">
        <v>16</v>
      </c>
      <c r="S7" s="119" t="s">
        <v>17</v>
      </c>
      <c r="T7" s="119" t="s">
        <v>19</v>
      </c>
      <c r="U7" s="119" t="s">
        <v>20</v>
      </c>
      <c r="V7" s="116"/>
      <c r="W7" s="116" t="s">
        <v>38</v>
      </c>
      <c r="X7" s="116" t="s">
        <v>39</v>
      </c>
      <c r="Y7" s="116" t="s">
        <v>40</v>
      </c>
      <c r="Z7" s="116" t="s">
        <v>41</v>
      </c>
      <c r="AA7" s="116" t="s">
        <v>42</v>
      </c>
      <c r="AB7" s="116" t="s">
        <v>51</v>
      </c>
      <c r="AC7" s="116"/>
      <c r="AD7" s="124"/>
      <c r="AE7" s="100"/>
      <c r="AF7" s="121"/>
      <c r="AG7" s="38" t="s">
        <v>75</v>
      </c>
      <c r="AH7" s="38" t="s">
        <v>76</v>
      </c>
      <c r="AI7" s="38" t="s">
        <v>77</v>
      </c>
      <c r="AJ7" s="38" t="s">
        <v>78</v>
      </c>
      <c r="AK7" s="38" t="s">
        <v>79</v>
      </c>
      <c r="AL7" s="38" t="s">
        <v>81</v>
      </c>
      <c r="AM7" s="38" t="s">
        <v>80</v>
      </c>
      <c r="AN7" s="18" t="s">
        <v>31</v>
      </c>
      <c r="AO7" s="18" t="s">
        <v>33</v>
      </c>
      <c r="AP7" s="100"/>
      <c r="AQ7" s="100"/>
      <c r="AR7" s="113"/>
      <c r="AS7" s="99" t="s">
        <v>15</v>
      </c>
      <c r="AT7" s="99" t="s">
        <v>16</v>
      </c>
      <c r="AU7" s="99" t="s">
        <v>17</v>
      </c>
      <c r="AV7" s="99" t="s">
        <v>19</v>
      </c>
      <c r="AW7" s="99" t="s">
        <v>20</v>
      </c>
      <c r="AX7" s="100"/>
      <c r="AY7" s="100" t="s">
        <v>38</v>
      </c>
      <c r="AZ7" s="100" t="s">
        <v>39</v>
      </c>
      <c r="BA7" s="100" t="s">
        <v>40</v>
      </c>
      <c r="BB7" s="100" t="s">
        <v>41</v>
      </c>
      <c r="BC7" s="100" t="s">
        <v>42</v>
      </c>
      <c r="BD7" s="100" t="s">
        <v>51</v>
      </c>
      <c r="BE7" s="100"/>
      <c r="BF7" s="141"/>
      <c r="BG7" s="94"/>
      <c r="BH7" s="135"/>
      <c r="BI7" s="37" t="s">
        <v>1</v>
      </c>
      <c r="BJ7" s="37" t="s">
        <v>67</v>
      </c>
      <c r="BK7" s="37" t="s">
        <v>68</v>
      </c>
      <c r="BL7" s="37" t="s">
        <v>69</v>
      </c>
      <c r="BM7" s="37" t="s">
        <v>70</v>
      </c>
      <c r="BN7" s="37" t="s">
        <v>82</v>
      </c>
      <c r="BO7" s="37" t="s">
        <v>71</v>
      </c>
      <c r="BP7" s="19" t="s">
        <v>72</v>
      </c>
      <c r="BQ7" s="19" t="s">
        <v>73</v>
      </c>
      <c r="BR7" s="94"/>
      <c r="BS7" s="94"/>
      <c r="BT7" s="144"/>
      <c r="BU7" s="111" t="s">
        <v>15</v>
      </c>
      <c r="BV7" s="111" t="s">
        <v>16</v>
      </c>
      <c r="BW7" s="111" t="s">
        <v>17</v>
      </c>
      <c r="BX7" s="111" t="s">
        <v>19</v>
      </c>
      <c r="BY7" s="111" t="s">
        <v>20</v>
      </c>
      <c r="BZ7" s="94"/>
      <c r="CA7" s="94" t="s">
        <v>38</v>
      </c>
      <c r="CB7" s="94" t="s">
        <v>39</v>
      </c>
      <c r="CC7" s="94" t="s">
        <v>40</v>
      </c>
      <c r="CD7" s="94" t="s">
        <v>41</v>
      </c>
      <c r="CE7" s="94" t="s">
        <v>42</v>
      </c>
      <c r="CF7" s="94" t="s">
        <v>51</v>
      </c>
      <c r="CG7" s="94"/>
      <c r="CH7" s="97"/>
      <c r="CI7" s="60"/>
      <c r="CJ7" s="154"/>
      <c r="CK7" s="39" t="s">
        <v>1</v>
      </c>
      <c r="CL7" s="39" t="s">
        <v>0</v>
      </c>
      <c r="CM7" s="39" t="s">
        <v>2</v>
      </c>
      <c r="CN7" s="39" t="s">
        <v>3</v>
      </c>
      <c r="CO7" s="39" t="s">
        <v>4</v>
      </c>
      <c r="CP7" s="39" t="s">
        <v>44</v>
      </c>
      <c r="CQ7" s="39" t="s">
        <v>43</v>
      </c>
      <c r="CR7" s="20" t="s">
        <v>31</v>
      </c>
      <c r="CS7" s="20" t="s">
        <v>33</v>
      </c>
      <c r="CT7" s="60"/>
      <c r="CU7" s="60"/>
      <c r="CV7" s="89"/>
      <c r="CW7" s="71" t="s">
        <v>15</v>
      </c>
      <c r="CX7" s="71" t="s">
        <v>16</v>
      </c>
      <c r="CY7" s="71" t="s">
        <v>17</v>
      </c>
      <c r="CZ7" s="71" t="s">
        <v>19</v>
      </c>
      <c r="DA7" s="71" t="s">
        <v>20</v>
      </c>
      <c r="DB7" s="60"/>
      <c r="DC7" s="60" t="s">
        <v>38</v>
      </c>
      <c r="DD7" s="60" t="s">
        <v>39</v>
      </c>
      <c r="DE7" s="60" t="s">
        <v>40</v>
      </c>
      <c r="DF7" s="60" t="s">
        <v>41</v>
      </c>
      <c r="DG7" s="60" t="s">
        <v>42</v>
      </c>
      <c r="DH7" s="60" t="s">
        <v>51</v>
      </c>
      <c r="DI7" s="60"/>
      <c r="DJ7" s="63"/>
      <c r="DK7" s="51"/>
      <c r="DL7" s="76"/>
      <c r="DM7" s="40" t="s">
        <v>1</v>
      </c>
      <c r="DN7" s="40" t="s">
        <v>0</v>
      </c>
      <c r="DO7" s="40" t="s">
        <v>2</v>
      </c>
      <c r="DP7" s="40" t="s">
        <v>3</v>
      </c>
      <c r="DQ7" s="40" t="s">
        <v>4</v>
      </c>
      <c r="DR7" s="40" t="s">
        <v>44</v>
      </c>
      <c r="DS7" s="40" t="s">
        <v>43</v>
      </c>
      <c r="DT7" s="21" t="s">
        <v>31</v>
      </c>
      <c r="DU7" s="21" t="s">
        <v>33</v>
      </c>
      <c r="DV7" s="51"/>
      <c r="DW7" s="51"/>
      <c r="DX7" s="55"/>
      <c r="DY7" s="50" t="s">
        <v>15</v>
      </c>
      <c r="DZ7" s="50" t="s">
        <v>16</v>
      </c>
      <c r="EA7" s="50" t="s">
        <v>17</v>
      </c>
      <c r="EB7" s="50" t="s">
        <v>19</v>
      </c>
      <c r="EC7" s="50" t="s">
        <v>20</v>
      </c>
      <c r="ED7" s="51"/>
      <c r="EE7" s="51" t="s">
        <v>38</v>
      </c>
      <c r="EF7" s="51" t="s">
        <v>39</v>
      </c>
      <c r="EG7" s="51" t="s">
        <v>40</v>
      </c>
      <c r="EH7" s="51" t="s">
        <v>41</v>
      </c>
      <c r="EI7" s="51" t="s">
        <v>42</v>
      </c>
      <c r="EJ7" s="51" t="s">
        <v>51</v>
      </c>
      <c r="EK7" s="51"/>
    </row>
    <row r="8" spans="1:141" s="16" customFormat="1" ht="36.75" customHeight="1">
      <c r="A8" s="27"/>
      <c r="B8" s="172"/>
      <c r="C8" s="116"/>
      <c r="D8" s="181"/>
      <c r="E8" s="183" t="s">
        <v>23</v>
      </c>
      <c r="F8" s="183"/>
      <c r="G8" s="183"/>
      <c r="H8" s="183"/>
      <c r="I8" s="183"/>
      <c r="J8" s="183"/>
      <c r="K8" s="183"/>
      <c r="L8" s="183"/>
      <c r="M8" s="183"/>
      <c r="N8" s="116"/>
      <c r="O8" s="116"/>
      <c r="P8" s="175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24"/>
      <c r="AE8" s="100"/>
      <c r="AF8" s="121"/>
      <c r="AG8" s="127" t="s">
        <v>23</v>
      </c>
      <c r="AH8" s="127"/>
      <c r="AI8" s="127"/>
      <c r="AJ8" s="127"/>
      <c r="AK8" s="127"/>
      <c r="AL8" s="127"/>
      <c r="AM8" s="127"/>
      <c r="AN8" s="127"/>
      <c r="AO8" s="127"/>
      <c r="AP8" s="100"/>
      <c r="AQ8" s="100"/>
      <c r="AR8" s="113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41"/>
      <c r="BG8" s="94"/>
      <c r="BH8" s="135"/>
      <c r="BI8" s="149" t="s">
        <v>23</v>
      </c>
      <c r="BJ8" s="149"/>
      <c r="BK8" s="149"/>
      <c r="BL8" s="149"/>
      <c r="BM8" s="149"/>
      <c r="BN8" s="149"/>
      <c r="BO8" s="149"/>
      <c r="BP8" s="149"/>
      <c r="BQ8" s="149"/>
      <c r="BR8" s="94"/>
      <c r="BS8" s="94"/>
      <c r="BT8" s="14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7"/>
      <c r="CI8" s="60"/>
      <c r="CJ8" s="154"/>
      <c r="CK8" s="86" t="s">
        <v>23</v>
      </c>
      <c r="CL8" s="86"/>
      <c r="CM8" s="86"/>
      <c r="CN8" s="86"/>
      <c r="CO8" s="86"/>
      <c r="CP8" s="86"/>
      <c r="CQ8" s="86"/>
      <c r="CR8" s="86"/>
      <c r="CS8" s="86"/>
      <c r="CT8" s="60"/>
      <c r="CU8" s="60"/>
      <c r="CV8" s="89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3"/>
      <c r="DK8" s="51"/>
      <c r="DL8" s="76"/>
      <c r="DM8" s="59" t="s">
        <v>23</v>
      </c>
      <c r="DN8" s="59"/>
      <c r="DO8" s="59"/>
      <c r="DP8" s="59"/>
      <c r="DQ8" s="59"/>
      <c r="DR8" s="59"/>
      <c r="DS8" s="59"/>
      <c r="DT8" s="59"/>
      <c r="DU8" s="59"/>
      <c r="DV8" s="51"/>
      <c r="DW8" s="51"/>
      <c r="DX8" s="55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</row>
    <row r="9" spans="1:141" s="16" customFormat="1" ht="33" customHeight="1">
      <c r="A9" s="27"/>
      <c r="B9" s="173"/>
      <c r="C9" s="117"/>
      <c r="D9" s="182"/>
      <c r="E9" s="36" t="s">
        <v>24</v>
      </c>
      <c r="F9" s="36" t="s">
        <v>25</v>
      </c>
      <c r="G9" s="36" t="s">
        <v>26</v>
      </c>
      <c r="H9" s="36" t="s">
        <v>27</v>
      </c>
      <c r="I9" s="36" t="s">
        <v>28</v>
      </c>
      <c r="J9" s="36" t="s">
        <v>29</v>
      </c>
      <c r="K9" s="36" t="s">
        <v>30</v>
      </c>
      <c r="L9" s="36" t="s">
        <v>32</v>
      </c>
      <c r="M9" s="36" t="s">
        <v>34</v>
      </c>
      <c r="N9" s="117"/>
      <c r="O9" s="117"/>
      <c r="P9" s="176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25"/>
      <c r="AE9" s="101"/>
      <c r="AF9" s="122"/>
      <c r="AG9" s="38" t="s">
        <v>24</v>
      </c>
      <c r="AH9" s="38" t="s">
        <v>25</v>
      </c>
      <c r="AI9" s="38" t="s">
        <v>26</v>
      </c>
      <c r="AJ9" s="38" t="s">
        <v>27</v>
      </c>
      <c r="AK9" s="38" t="s">
        <v>28</v>
      </c>
      <c r="AL9" s="38" t="s">
        <v>29</v>
      </c>
      <c r="AM9" s="38" t="s">
        <v>30</v>
      </c>
      <c r="AN9" s="38" t="s">
        <v>32</v>
      </c>
      <c r="AO9" s="38" t="s">
        <v>34</v>
      </c>
      <c r="AP9" s="101"/>
      <c r="AQ9" s="101"/>
      <c r="AR9" s="114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42"/>
      <c r="BG9" s="95"/>
      <c r="BH9" s="136"/>
      <c r="BI9" s="37" t="s">
        <v>24</v>
      </c>
      <c r="BJ9" s="37" t="s">
        <v>25</v>
      </c>
      <c r="BK9" s="37" t="s">
        <v>26</v>
      </c>
      <c r="BL9" s="37" t="s">
        <v>27</v>
      </c>
      <c r="BM9" s="37" t="s">
        <v>28</v>
      </c>
      <c r="BN9" s="37" t="s">
        <v>29</v>
      </c>
      <c r="BO9" s="37" t="s">
        <v>30</v>
      </c>
      <c r="BP9" s="37" t="s">
        <v>32</v>
      </c>
      <c r="BQ9" s="37" t="s">
        <v>34</v>
      </c>
      <c r="BR9" s="95"/>
      <c r="BS9" s="95"/>
      <c r="BT9" s="14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8"/>
      <c r="CI9" s="61"/>
      <c r="CJ9" s="155"/>
      <c r="CK9" s="39" t="s">
        <v>24</v>
      </c>
      <c r="CL9" s="39" t="s">
        <v>25</v>
      </c>
      <c r="CM9" s="39" t="s">
        <v>26</v>
      </c>
      <c r="CN9" s="39" t="s">
        <v>27</v>
      </c>
      <c r="CO9" s="39" t="s">
        <v>28</v>
      </c>
      <c r="CP9" s="39" t="s">
        <v>29</v>
      </c>
      <c r="CQ9" s="39" t="s">
        <v>30</v>
      </c>
      <c r="CR9" s="39" t="s">
        <v>32</v>
      </c>
      <c r="CS9" s="39" t="s">
        <v>34</v>
      </c>
      <c r="CT9" s="61"/>
      <c r="CU9" s="61"/>
      <c r="CV9" s="90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4"/>
      <c r="DK9" s="52"/>
      <c r="DL9" s="77"/>
      <c r="DM9" s="40" t="s">
        <v>24</v>
      </c>
      <c r="DN9" s="40" t="s">
        <v>25</v>
      </c>
      <c r="DO9" s="40" t="s">
        <v>26</v>
      </c>
      <c r="DP9" s="40" t="s">
        <v>27</v>
      </c>
      <c r="DQ9" s="40" t="s">
        <v>28</v>
      </c>
      <c r="DR9" s="40" t="s">
        <v>29</v>
      </c>
      <c r="DS9" s="40" t="s">
        <v>30</v>
      </c>
      <c r="DT9" s="40" t="s">
        <v>32</v>
      </c>
      <c r="DU9" s="40" t="s">
        <v>34</v>
      </c>
      <c r="DV9" s="52"/>
      <c r="DW9" s="52"/>
      <c r="DX9" s="56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4" t="s">
        <v>8</v>
      </c>
      <c r="B11" s="29">
        <f t="shared" ref="B11" si="3">AD11+BF11+CH11+DJ11</f>
        <v>20967.952073</v>
      </c>
      <c r="C11" s="29">
        <f>C12+C13</f>
        <v>1401.5580500000001</v>
      </c>
      <c r="D11" s="29">
        <f t="shared" ref="D11:BO11" si="4">D12+D13</f>
        <v>12967.13132</v>
      </c>
      <c r="E11" s="29">
        <f t="shared" si="4"/>
        <v>314.31560999999999</v>
      </c>
      <c r="F11" s="29">
        <f t="shared" si="4"/>
        <v>67.024169999999998</v>
      </c>
      <c r="G11" s="29">
        <f t="shared" si="4"/>
        <v>77.594099999999997</v>
      </c>
      <c r="H11" s="29">
        <f t="shared" si="4"/>
        <v>0</v>
      </c>
      <c r="I11" s="29">
        <f t="shared" si="4"/>
        <v>6705.2183999999997</v>
      </c>
      <c r="J11" s="29">
        <f t="shared" si="4"/>
        <v>1203.0400199999999</v>
      </c>
      <c r="K11" s="29">
        <f t="shared" si="4"/>
        <v>0</v>
      </c>
      <c r="L11" s="29">
        <f t="shared" si="4"/>
        <v>424.32366999999999</v>
      </c>
      <c r="M11" s="29">
        <f t="shared" si="4"/>
        <v>4175.61535</v>
      </c>
      <c r="N11" s="29">
        <f t="shared" si="4"/>
        <v>2213.815353</v>
      </c>
      <c r="O11" s="29">
        <f t="shared" si="4"/>
        <v>0</v>
      </c>
      <c r="P11" s="29">
        <f t="shared" si="4"/>
        <v>5840.7189999999991</v>
      </c>
      <c r="Q11" s="29">
        <f t="shared" si="4"/>
        <v>3267</v>
      </c>
      <c r="R11" s="29">
        <f t="shared" si="4"/>
        <v>41.194000000000003</v>
      </c>
      <c r="S11" s="29">
        <f t="shared" si="4"/>
        <v>332.52499999999998</v>
      </c>
      <c r="T11" s="29">
        <f t="shared" si="4"/>
        <v>0</v>
      </c>
      <c r="U11" s="29">
        <f t="shared" si="4"/>
        <v>2200</v>
      </c>
      <c r="V11" s="29">
        <f t="shared" si="4"/>
        <v>242.27053000000001</v>
      </c>
      <c r="W11" s="29">
        <f t="shared" si="4"/>
        <v>0</v>
      </c>
      <c r="X11" s="29">
        <f t="shared" si="4"/>
        <v>175.68018000000001</v>
      </c>
      <c r="Y11" s="29">
        <f t="shared" si="4"/>
        <v>0</v>
      </c>
      <c r="Z11" s="29">
        <f t="shared" si="4"/>
        <v>66.590350000000001</v>
      </c>
      <c r="AA11" s="29">
        <f t="shared" si="4"/>
        <v>0</v>
      </c>
      <c r="AB11" s="29">
        <f t="shared" si="4"/>
        <v>0</v>
      </c>
      <c r="AC11" s="29">
        <f t="shared" si="4"/>
        <v>1130.81557</v>
      </c>
      <c r="AD11" s="29">
        <f>AD12+AD13-AR11</f>
        <v>13464.125783</v>
      </c>
      <c r="AE11" s="29">
        <f t="shared" si="4"/>
        <v>33.817</v>
      </c>
      <c r="AF11" s="29">
        <f t="shared" si="4"/>
        <v>8595.0109300000004</v>
      </c>
      <c r="AG11" s="29">
        <f t="shared" si="4"/>
        <v>314.31560999999999</v>
      </c>
      <c r="AH11" s="29">
        <f t="shared" si="4"/>
        <v>64.3613</v>
      </c>
      <c r="AI11" s="29">
        <f t="shared" si="4"/>
        <v>77.594099999999997</v>
      </c>
      <c r="AJ11" s="29">
        <f t="shared" si="4"/>
        <v>0</v>
      </c>
      <c r="AK11" s="29">
        <f t="shared" si="4"/>
        <v>5716.2833999999993</v>
      </c>
      <c r="AL11" s="29">
        <f t="shared" si="4"/>
        <v>1128.6463200000001</v>
      </c>
      <c r="AM11" s="29">
        <f t="shared" si="4"/>
        <v>0</v>
      </c>
      <c r="AN11" s="29">
        <f t="shared" si="4"/>
        <v>231.82366999999999</v>
      </c>
      <c r="AO11" s="29">
        <f t="shared" si="4"/>
        <v>1061.9865299999999</v>
      </c>
      <c r="AP11" s="29">
        <f t="shared" si="4"/>
        <v>645.35238300000003</v>
      </c>
      <c r="AQ11" s="29">
        <f t="shared" si="4"/>
        <v>0</v>
      </c>
      <c r="AR11" s="29">
        <f>AR12+AR13</f>
        <v>5508.1939999999995</v>
      </c>
      <c r="AS11" s="29">
        <f t="shared" si="4"/>
        <v>3267</v>
      </c>
      <c r="AT11" s="29"/>
      <c r="AU11" s="29">
        <f t="shared" si="4"/>
        <v>0</v>
      </c>
      <c r="AV11" s="29">
        <f t="shared" si="4"/>
        <v>0</v>
      </c>
      <c r="AW11" s="29">
        <f t="shared" si="4"/>
        <v>2200</v>
      </c>
      <c r="AX11" s="29">
        <f t="shared" si="4"/>
        <v>242.27053000000001</v>
      </c>
      <c r="AY11" s="29">
        <f t="shared" si="4"/>
        <v>0</v>
      </c>
      <c r="AZ11" s="29">
        <f t="shared" si="4"/>
        <v>175.68018000000001</v>
      </c>
      <c r="BA11" s="29">
        <f t="shared" si="4"/>
        <v>0</v>
      </c>
      <c r="BB11" s="29">
        <f t="shared" si="4"/>
        <v>66.590350000000001</v>
      </c>
      <c r="BC11" s="29">
        <f t="shared" si="4"/>
        <v>0</v>
      </c>
      <c r="BD11" s="29">
        <f t="shared" si="4"/>
        <v>0</v>
      </c>
      <c r="BE11" s="29">
        <f t="shared" si="4"/>
        <v>1130.81557</v>
      </c>
      <c r="BF11" s="29">
        <f t="shared" si="4"/>
        <v>2393.0768800000001</v>
      </c>
      <c r="BG11" s="29">
        <f t="shared" si="4"/>
        <v>0</v>
      </c>
      <c r="BH11" s="29">
        <f t="shared" si="4"/>
        <v>2393.0768800000001</v>
      </c>
      <c r="BI11" s="29">
        <f t="shared" si="4"/>
        <v>0</v>
      </c>
      <c r="BJ11" s="29">
        <f t="shared" si="4"/>
        <v>1</v>
      </c>
      <c r="BK11" s="29">
        <f t="shared" si="4"/>
        <v>0</v>
      </c>
      <c r="BL11" s="29">
        <f t="shared" si="4"/>
        <v>0</v>
      </c>
      <c r="BM11" s="29">
        <f t="shared" si="4"/>
        <v>0.4</v>
      </c>
      <c r="BN11" s="29">
        <f t="shared" si="4"/>
        <v>74.393699999999995</v>
      </c>
      <c r="BO11" s="29">
        <f t="shared" si="4"/>
        <v>0</v>
      </c>
      <c r="BP11" s="29">
        <f t="shared" ref="BP11:EA11" si="5">BP12+BP13</f>
        <v>0</v>
      </c>
      <c r="BQ11" s="29">
        <f t="shared" si="5"/>
        <v>2317.2831799999999</v>
      </c>
      <c r="BR11" s="29">
        <f t="shared" si="5"/>
        <v>0</v>
      </c>
      <c r="BS11" s="29">
        <f t="shared" si="5"/>
        <v>0</v>
      </c>
      <c r="BT11" s="29">
        <f t="shared" si="5"/>
        <v>0</v>
      </c>
      <c r="BU11" s="29">
        <f t="shared" si="5"/>
        <v>0</v>
      </c>
      <c r="BV11" s="29">
        <f t="shared" si="5"/>
        <v>0</v>
      </c>
      <c r="BW11" s="29">
        <f t="shared" si="5"/>
        <v>0</v>
      </c>
      <c r="BX11" s="29">
        <f t="shared" si="5"/>
        <v>0</v>
      </c>
      <c r="BY11" s="29">
        <f t="shared" si="5"/>
        <v>0</v>
      </c>
      <c r="BZ11" s="29">
        <f t="shared" si="5"/>
        <v>0</v>
      </c>
      <c r="CA11" s="29">
        <f t="shared" si="5"/>
        <v>0</v>
      </c>
      <c r="CB11" s="29">
        <f t="shared" si="5"/>
        <v>0</v>
      </c>
      <c r="CC11" s="29">
        <f t="shared" si="5"/>
        <v>0</v>
      </c>
      <c r="CD11" s="29">
        <f t="shared" si="5"/>
        <v>0</v>
      </c>
      <c r="CE11" s="29">
        <f t="shared" si="5"/>
        <v>0</v>
      </c>
      <c r="CF11" s="29">
        <f t="shared" si="5"/>
        <v>0</v>
      </c>
      <c r="CG11" s="29">
        <f t="shared" si="5"/>
        <v>0</v>
      </c>
      <c r="CH11" s="29">
        <f>CH12+CH13-CV11</f>
        <v>5110.7494100000004</v>
      </c>
      <c r="CI11" s="29">
        <f t="shared" si="5"/>
        <v>1367.7410500000001</v>
      </c>
      <c r="CJ11" s="29">
        <f t="shared" si="5"/>
        <v>1979.04351</v>
      </c>
      <c r="CK11" s="29">
        <f t="shared" si="5"/>
        <v>0</v>
      </c>
      <c r="CL11" s="29">
        <f t="shared" si="5"/>
        <v>1.6628700000000001</v>
      </c>
      <c r="CM11" s="29">
        <f t="shared" si="5"/>
        <v>0</v>
      </c>
      <c r="CN11" s="29">
        <f t="shared" si="5"/>
        <v>0</v>
      </c>
      <c r="CO11" s="29">
        <f t="shared" si="5"/>
        <v>988.53499999999997</v>
      </c>
      <c r="CP11" s="29">
        <f t="shared" si="5"/>
        <v>0</v>
      </c>
      <c r="CQ11" s="29">
        <f t="shared" si="5"/>
        <v>0</v>
      </c>
      <c r="CR11" s="29">
        <f t="shared" si="5"/>
        <v>192.5</v>
      </c>
      <c r="CS11" s="29">
        <f t="shared" si="5"/>
        <v>796.34564</v>
      </c>
      <c r="CT11" s="29">
        <f t="shared" si="5"/>
        <v>1568.46297</v>
      </c>
      <c r="CU11" s="29">
        <f t="shared" si="5"/>
        <v>0</v>
      </c>
      <c r="CV11" s="29">
        <f>CV12+CV13</f>
        <v>332.52499999999998</v>
      </c>
      <c r="CW11" s="29">
        <f t="shared" si="5"/>
        <v>0</v>
      </c>
      <c r="CX11" s="29">
        <f t="shared" si="5"/>
        <v>0</v>
      </c>
      <c r="CY11" s="29">
        <f t="shared" si="5"/>
        <v>332.52499999999998</v>
      </c>
      <c r="CZ11" s="29">
        <f t="shared" si="5"/>
        <v>0</v>
      </c>
      <c r="DA11" s="29">
        <f t="shared" si="5"/>
        <v>0</v>
      </c>
      <c r="DB11" s="29">
        <f t="shared" si="5"/>
        <v>0</v>
      </c>
      <c r="DC11" s="29">
        <f t="shared" si="5"/>
        <v>0</v>
      </c>
      <c r="DD11" s="29">
        <f t="shared" si="5"/>
        <v>0</v>
      </c>
      <c r="DE11" s="29">
        <f t="shared" si="5"/>
        <v>0</v>
      </c>
      <c r="DF11" s="29">
        <f t="shared" si="5"/>
        <v>0</v>
      </c>
      <c r="DG11" s="29">
        <f t="shared" si="5"/>
        <v>0</v>
      </c>
      <c r="DH11" s="29">
        <v>0</v>
      </c>
      <c r="DI11" s="29">
        <f t="shared" si="5"/>
        <v>0</v>
      </c>
      <c r="DJ11" s="29">
        <f t="shared" si="5"/>
        <v>0</v>
      </c>
      <c r="DK11" s="29">
        <f t="shared" si="5"/>
        <v>0</v>
      </c>
      <c r="DL11" s="29">
        <f t="shared" si="5"/>
        <v>0</v>
      </c>
      <c r="DM11" s="29">
        <f t="shared" si="5"/>
        <v>0</v>
      </c>
      <c r="DN11" s="29">
        <f t="shared" si="5"/>
        <v>0</v>
      </c>
      <c r="DO11" s="29">
        <f t="shared" si="5"/>
        <v>0</v>
      </c>
      <c r="DP11" s="29">
        <f t="shared" si="5"/>
        <v>0</v>
      </c>
      <c r="DQ11" s="29">
        <f t="shared" si="5"/>
        <v>0</v>
      </c>
      <c r="DR11" s="29">
        <f t="shared" si="5"/>
        <v>0</v>
      </c>
      <c r="DS11" s="29">
        <f t="shared" si="5"/>
        <v>0</v>
      </c>
      <c r="DT11" s="29">
        <f t="shared" si="5"/>
        <v>0</v>
      </c>
      <c r="DU11" s="29">
        <f t="shared" si="5"/>
        <v>0</v>
      </c>
      <c r="DV11" s="29">
        <f t="shared" si="5"/>
        <v>0</v>
      </c>
      <c r="DW11" s="29">
        <f t="shared" si="5"/>
        <v>0</v>
      </c>
      <c r="DX11" s="29">
        <f t="shared" si="5"/>
        <v>0</v>
      </c>
      <c r="DY11" s="29">
        <f t="shared" si="5"/>
        <v>0</v>
      </c>
      <c r="DZ11" s="29">
        <f t="shared" si="5"/>
        <v>0</v>
      </c>
      <c r="EA11" s="29">
        <f t="shared" si="5"/>
        <v>0</v>
      </c>
      <c r="EB11" s="29">
        <f t="shared" ref="EB11:EK11" si="6">EB12+EB13</f>
        <v>0</v>
      </c>
      <c r="EC11" s="29">
        <f t="shared" si="6"/>
        <v>0</v>
      </c>
      <c r="ED11" s="29">
        <f t="shared" si="6"/>
        <v>0</v>
      </c>
      <c r="EE11" s="29">
        <f t="shared" si="6"/>
        <v>0</v>
      </c>
      <c r="EF11" s="29">
        <f t="shared" si="6"/>
        <v>0</v>
      </c>
      <c r="EG11" s="29">
        <f t="shared" si="6"/>
        <v>0</v>
      </c>
      <c r="EH11" s="29">
        <f t="shared" si="6"/>
        <v>0</v>
      </c>
      <c r="EI11" s="29">
        <f t="shared" si="6"/>
        <v>0</v>
      </c>
      <c r="EJ11" s="29">
        <f t="shared" si="6"/>
        <v>0</v>
      </c>
      <c r="EK11" s="29">
        <f t="shared" si="6"/>
        <v>0</v>
      </c>
    </row>
    <row r="12" spans="1:141" ht="18.75">
      <c r="A12" s="24" t="s">
        <v>9</v>
      </c>
      <c r="B12" s="29">
        <f>AD12+BF12+CH12+DJ12</f>
        <v>20859.511979999996</v>
      </c>
      <c r="C12" s="29">
        <f t="shared" ref="C12:U12" si="7">AE12+BG12+CI12+DK12</f>
        <v>1401.5580500000001</v>
      </c>
      <c r="D12" s="29">
        <f t="shared" si="7"/>
        <v>7421.6014500000001</v>
      </c>
      <c r="E12" s="29">
        <f t="shared" si="7"/>
        <v>234.82401999999999</v>
      </c>
      <c r="F12" s="29">
        <f t="shared" si="7"/>
        <v>62.506569999999996</v>
      </c>
      <c r="G12" s="29">
        <f t="shared" si="7"/>
        <v>39.292499999999997</v>
      </c>
      <c r="H12" s="29">
        <f t="shared" si="7"/>
        <v>0</v>
      </c>
      <c r="I12" s="29">
        <f t="shared" si="7"/>
        <v>2144.9291600000001</v>
      </c>
      <c r="J12" s="29">
        <f t="shared" si="7"/>
        <v>801.31569000000002</v>
      </c>
      <c r="K12" s="29">
        <f t="shared" si="7"/>
        <v>0</v>
      </c>
      <c r="L12" s="29">
        <f t="shared" si="7"/>
        <v>327.512</v>
      </c>
      <c r="M12" s="29">
        <f t="shared" si="7"/>
        <v>3811.2215099999999</v>
      </c>
      <c r="N12" s="29">
        <f t="shared" si="7"/>
        <v>2120.8419699999999</v>
      </c>
      <c r="O12" s="29">
        <f t="shared" si="7"/>
        <v>0</v>
      </c>
      <c r="P12" s="29">
        <f t="shared" si="7"/>
        <v>5840.7189999999991</v>
      </c>
      <c r="Q12" s="29">
        <f t="shared" si="7"/>
        <v>3267</v>
      </c>
      <c r="R12" s="29">
        <f t="shared" si="7"/>
        <v>41.194000000000003</v>
      </c>
      <c r="S12" s="29">
        <f t="shared" si="7"/>
        <v>332.52499999999998</v>
      </c>
      <c r="T12" s="29">
        <f t="shared" si="7"/>
        <v>0</v>
      </c>
      <c r="U12" s="29">
        <f t="shared" si="7"/>
        <v>2200</v>
      </c>
      <c r="V12" s="29">
        <f>SUM(W12:AB12)</f>
        <v>205.77012000000002</v>
      </c>
      <c r="W12" s="29">
        <f t="shared" ref="W12:AC12" si="8">AY12+CA12+DC12+EE12</f>
        <v>0</v>
      </c>
      <c r="X12" s="29">
        <f t="shared" si="8"/>
        <v>175.68018000000001</v>
      </c>
      <c r="Y12" s="29">
        <f t="shared" si="8"/>
        <v>0</v>
      </c>
      <c r="Z12" s="29">
        <f t="shared" si="8"/>
        <v>30.089939999999999</v>
      </c>
      <c r="AA12" s="29">
        <f t="shared" si="8"/>
        <v>0</v>
      </c>
      <c r="AB12" s="29">
        <f t="shared" si="8"/>
        <v>0</v>
      </c>
      <c r="AC12" s="29">
        <f t="shared" si="8"/>
        <v>1130.81557</v>
      </c>
      <c r="AD12" s="47">
        <f>AE12+AF12+AP12+AQ12+AR12+AX12+BE12+3.06+40+6463.77986-191.25903-22.92873-2356.80602-1393.14214</f>
        <v>13025.160689999997</v>
      </c>
      <c r="AE12" s="47">
        <v>33.817</v>
      </c>
      <c r="AF12" s="47">
        <f>AG12+AH12+AI12+AK12+AL12+AM12+AN12+AO12+AJ12</f>
        <v>3051.4810600000001</v>
      </c>
      <c r="AG12" s="48">
        <v>234.82401999999999</v>
      </c>
      <c r="AH12" s="48">
        <v>59.843699999999998</v>
      </c>
      <c r="AI12" s="48">
        <v>39.292499999999997</v>
      </c>
      <c r="AJ12" s="48">
        <v>0</v>
      </c>
      <c r="AK12" s="48">
        <v>1155.99416</v>
      </c>
      <c r="AL12" s="48">
        <v>726.92199000000005</v>
      </c>
      <c r="AM12" s="48">
        <v>0</v>
      </c>
      <c r="AN12" s="48">
        <v>135.012</v>
      </c>
      <c r="AO12" s="48">
        <v>699.59268999999995</v>
      </c>
      <c r="AP12" s="48">
        <v>552.37900000000002</v>
      </c>
      <c r="AQ12" s="48">
        <v>0</v>
      </c>
      <c r="AR12" s="47">
        <f>SUM(AS12:AW12)</f>
        <v>5508.1939999999995</v>
      </c>
      <c r="AS12" s="48">
        <f>1605+1662</f>
        <v>3267</v>
      </c>
      <c r="AT12" s="48">
        <v>41.194000000000003</v>
      </c>
      <c r="AU12" s="48">
        <v>0</v>
      </c>
      <c r="AV12" s="48">
        <v>0</v>
      </c>
      <c r="AW12" s="48">
        <v>2200</v>
      </c>
      <c r="AX12" s="48">
        <f>SUM(AY12:BD12)</f>
        <v>205.77012000000002</v>
      </c>
      <c r="AY12" s="48">
        <v>0</v>
      </c>
      <c r="AZ12" s="48">
        <v>175.68018000000001</v>
      </c>
      <c r="BA12" s="48">
        <v>0</v>
      </c>
      <c r="BB12" s="48">
        <v>30.089939999999999</v>
      </c>
      <c r="BC12" s="48">
        <v>0</v>
      </c>
      <c r="BD12" s="48">
        <v>0</v>
      </c>
      <c r="BE12" s="48">
        <v>1130.81557</v>
      </c>
      <c r="BF12" s="45">
        <f>BG12+BH12+BR12+BS12+BZ12+CG12+BT12</f>
        <v>2393.0768800000001</v>
      </c>
      <c r="BG12" s="45">
        <v>0</v>
      </c>
      <c r="BH12" s="45">
        <f>BI12+BJ12+BK12+BL12+BM12+BN12+BO12+BP12+BQ12</f>
        <v>2393.0768800000001</v>
      </c>
      <c r="BI12" s="46">
        <v>0</v>
      </c>
      <c r="BJ12" s="46">
        <v>1</v>
      </c>
      <c r="BK12" s="46">
        <v>0</v>
      </c>
      <c r="BL12" s="46">
        <v>0</v>
      </c>
      <c r="BM12" s="46">
        <v>0.4</v>
      </c>
      <c r="BN12" s="46">
        <v>74.393699999999995</v>
      </c>
      <c r="BO12" s="46">
        <v>0</v>
      </c>
      <c r="BP12" s="46">
        <v>0</v>
      </c>
      <c r="BQ12" s="46">
        <v>2317.2831799999999</v>
      </c>
      <c r="BR12" s="46">
        <v>0</v>
      </c>
      <c r="BS12" s="46">
        <v>0</v>
      </c>
      <c r="BT12" s="45">
        <v>0</v>
      </c>
      <c r="BU12" s="46">
        <v>0</v>
      </c>
      <c r="BV12" s="46">
        <v>0</v>
      </c>
      <c r="BW12" s="46">
        <v>0</v>
      </c>
      <c r="BX12" s="46">
        <v>0</v>
      </c>
      <c r="BY12" s="46">
        <v>0</v>
      </c>
      <c r="BZ12" s="46">
        <f>CD12</f>
        <v>0</v>
      </c>
      <c r="CA12" s="46">
        <v>0</v>
      </c>
      <c r="CB12" s="46">
        <v>0</v>
      </c>
      <c r="CC12" s="46">
        <v>0</v>
      </c>
      <c r="CD12" s="46">
        <v>0</v>
      </c>
      <c r="CE12" s="46">
        <v>0</v>
      </c>
      <c r="CF12" s="46">
        <v>0</v>
      </c>
      <c r="CG12" s="46">
        <v>0</v>
      </c>
      <c r="CH12" s="41">
        <f>CI12+CJ12+CT12+CU12+CV12+DC12+DI12+195.50188</f>
        <v>5441.27441</v>
      </c>
      <c r="CI12" s="41">
        <v>1367.7410500000001</v>
      </c>
      <c r="CJ12" s="41">
        <f>SUM(CK12:CS12)</f>
        <v>1977.04351</v>
      </c>
      <c r="CK12" s="34">
        <v>0</v>
      </c>
      <c r="CL12" s="34">
        <v>1.6628700000000001</v>
      </c>
      <c r="CM12" s="34">
        <v>0</v>
      </c>
      <c r="CN12" s="34">
        <v>0</v>
      </c>
      <c r="CO12" s="34">
        <v>988.53499999999997</v>
      </c>
      <c r="CP12" s="34">
        <v>0</v>
      </c>
      <c r="CQ12" s="34">
        <v>0</v>
      </c>
      <c r="CR12" s="34">
        <v>192.5</v>
      </c>
      <c r="CS12" s="34">
        <v>794.34564</v>
      </c>
      <c r="CT12" s="34">
        <v>1568.46297</v>
      </c>
      <c r="CU12" s="34">
        <v>0</v>
      </c>
      <c r="CV12" s="41">
        <f>CX12+CY12+CZ12+DA12</f>
        <v>332.52499999999998</v>
      </c>
      <c r="CW12" s="34">
        <v>0</v>
      </c>
      <c r="CX12" s="34">
        <v>0</v>
      </c>
      <c r="CY12" s="34">
        <v>332.52499999999998</v>
      </c>
      <c r="CZ12" s="34">
        <v>0</v>
      </c>
      <c r="DA12" s="34">
        <v>0</v>
      </c>
      <c r="DB12" s="34">
        <f>DC12</f>
        <v>0</v>
      </c>
      <c r="DC12" s="34">
        <v>0</v>
      </c>
      <c r="DD12" s="34">
        <v>0</v>
      </c>
      <c r="DE12" s="34">
        <v>0</v>
      </c>
      <c r="DF12" s="34">
        <v>0</v>
      </c>
      <c r="DG12" s="34">
        <v>0</v>
      </c>
      <c r="DH12" s="34">
        <v>0</v>
      </c>
      <c r="DI12" s="34">
        <v>0</v>
      </c>
      <c r="DJ12" s="30">
        <f>DK12+DL12</f>
        <v>0</v>
      </c>
      <c r="DK12" s="30">
        <v>0</v>
      </c>
      <c r="DL12" s="30">
        <f>SUM(DM12:DU12)</f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0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</row>
    <row r="13" spans="1:141" ht="18.75">
      <c r="A13" s="24" t="s">
        <v>10</v>
      </c>
      <c r="B13" s="29">
        <f>SUM(B15:B22)</f>
        <v>5949.1590930000002</v>
      </c>
      <c r="C13" s="29">
        <f>SUM(C15:C22)</f>
        <v>0</v>
      </c>
      <c r="D13" s="29">
        <f t="shared" ref="D13:BO13" si="9">SUM(D15:D22)</f>
        <v>5545.5298700000012</v>
      </c>
      <c r="E13" s="29">
        <f t="shared" si="9"/>
        <v>79.491590000000002</v>
      </c>
      <c r="F13" s="29">
        <f t="shared" si="9"/>
        <v>4.5175999999999998</v>
      </c>
      <c r="G13" s="29">
        <f t="shared" si="9"/>
        <v>38.301600000000001</v>
      </c>
      <c r="H13" s="29">
        <f t="shared" si="9"/>
        <v>0</v>
      </c>
      <c r="I13" s="29">
        <f t="shared" si="9"/>
        <v>4560.2892399999992</v>
      </c>
      <c r="J13" s="29">
        <f t="shared" si="9"/>
        <v>401.72433000000001</v>
      </c>
      <c r="K13" s="29">
        <f t="shared" si="9"/>
        <v>0</v>
      </c>
      <c r="L13" s="29">
        <f t="shared" si="9"/>
        <v>96.811670000000007</v>
      </c>
      <c r="M13" s="29">
        <f t="shared" si="9"/>
        <v>364.39384000000001</v>
      </c>
      <c r="N13" s="29">
        <f t="shared" si="9"/>
        <v>92.973383000000013</v>
      </c>
      <c r="O13" s="29">
        <f t="shared" si="9"/>
        <v>0</v>
      </c>
      <c r="P13" s="29">
        <f t="shared" si="9"/>
        <v>0</v>
      </c>
      <c r="Q13" s="29">
        <f t="shared" si="9"/>
        <v>0</v>
      </c>
      <c r="R13" s="29">
        <f t="shared" si="9"/>
        <v>0</v>
      </c>
      <c r="S13" s="29">
        <f t="shared" si="9"/>
        <v>0</v>
      </c>
      <c r="T13" s="29">
        <f t="shared" si="9"/>
        <v>0</v>
      </c>
      <c r="U13" s="29">
        <f t="shared" si="9"/>
        <v>0</v>
      </c>
      <c r="V13" s="29">
        <f t="shared" si="9"/>
        <v>36.500410000000002</v>
      </c>
      <c r="W13" s="29">
        <f t="shared" si="9"/>
        <v>0</v>
      </c>
      <c r="X13" s="29">
        <f t="shared" si="9"/>
        <v>0</v>
      </c>
      <c r="Y13" s="29">
        <f t="shared" si="9"/>
        <v>0</v>
      </c>
      <c r="Z13" s="29">
        <f t="shared" si="9"/>
        <v>36.500410000000002</v>
      </c>
      <c r="AA13" s="29">
        <f t="shared" si="9"/>
        <v>0</v>
      </c>
      <c r="AB13" s="29">
        <f t="shared" si="9"/>
        <v>0</v>
      </c>
      <c r="AC13" s="29">
        <f t="shared" si="9"/>
        <v>0</v>
      </c>
      <c r="AD13" s="29">
        <f t="shared" si="9"/>
        <v>5947.1590930000002</v>
      </c>
      <c r="AE13" s="29">
        <f t="shared" si="9"/>
        <v>0</v>
      </c>
      <c r="AF13" s="29">
        <f t="shared" si="9"/>
        <v>5543.5298700000012</v>
      </c>
      <c r="AG13" s="29">
        <f t="shared" si="9"/>
        <v>79.491590000000002</v>
      </c>
      <c r="AH13" s="29">
        <f t="shared" si="9"/>
        <v>4.5175999999999998</v>
      </c>
      <c r="AI13" s="29">
        <f t="shared" si="9"/>
        <v>38.301600000000001</v>
      </c>
      <c r="AJ13" s="29">
        <f t="shared" si="9"/>
        <v>0</v>
      </c>
      <c r="AK13" s="29">
        <f t="shared" si="9"/>
        <v>4560.2892399999992</v>
      </c>
      <c r="AL13" s="29">
        <f t="shared" si="9"/>
        <v>401.72433000000001</v>
      </c>
      <c r="AM13" s="29">
        <f t="shared" si="9"/>
        <v>0</v>
      </c>
      <c r="AN13" s="29">
        <f t="shared" si="9"/>
        <v>96.811670000000007</v>
      </c>
      <c r="AO13" s="29">
        <f t="shared" si="9"/>
        <v>362.39384000000001</v>
      </c>
      <c r="AP13" s="29">
        <f t="shared" si="9"/>
        <v>92.973383000000013</v>
      </c>
      <c r="AQ13" s="29">
        <f t="shared" si="9"/>
        <v>0</v>
      </c>
      <c r="AR13" s="29">
        <f t="shared" si="9"/>
        <v>0</v>
      </c>
      <c r="AS13" s="29">
        <f t="shared" si="9"/>
        <v>0</v>
      </c>
      <c r="AT13" s="29">
        <f t="shared" si="9"/>
        <v>0</v>
      </c>
      <c r="AU13" s="29">
        <f t="shared" si="9"/>
        <v>0</v>
      </c>
      <c r="AV13" s="29">
        <f t="shared" si="9"/>
        <v>0</v>
      </c>
      <c r="AW13" s="29">
        <f t="shared" si="9"/>
        <v>0</v>
      </c>
      <c r="AX13" s="29">
        <f t="shared" si="9"/>
        <v>36.500410000000002</v>
      </c>
      <c r="AY13" s="29">
        <f t="shared" si="9"/>
        <v>0</v>
      </c>
      <c r="AZ13" s="29">
        <f t="shared" si="9"/>
        <v>0</v>
      </c>
      <c r="BA13" s="29">
        <f t="shared" si="9"/>
        <v>0</v>
      </c>
      <c r="BB13" s="29">
        <f t="shared" si="9"/>
        <v>36.500410000000002</v>
      </c>
      <c r="BC13" s="29">
        <f t="shared" si="9"/>
        <v>0</v>
      </c>
      <c r="BD13" s="29">
        <f t="shared" si="9"/>
        <v>0</v>
      </c>
      <c r="BE13" s="29">
        <f t="shared" si="9"/>
        <v>0</v>
      </c>
      <c r="BF13" s="29">
        <f>SUM(BF15:BF22)</f>
        <v>0</v>
      </c>
      <c r="BG13" s="29">
        <f t="shared" si="9"/>
        <v>0</v>
      </c>
      <c r="BH13" s="29">
        <f t="shared" si="9"/>
        <v>0</v>
      </c>
      <c r="BI13" s="29">
        <f t="shared" si="9"/>
        <v>0</v>
      </c>
      <c r="BJ13" s="29">
        <f t="shared" si="9"/>
        <v>0</v>
      </c>
      <c r="BK13" s="29">
        <f t="shared" si="9"/>
        <v>0</v>
      </c>
      <c r="BL13" s="29">
        <f t="shared" si="9"/>
        <v>0</v>
      </c>
      <c r="BM13" s="29">
        <f t="shared" si="9"/>
        <v>0</v>
      </c>
      <c r="BN13" s="29">
        <f t="shared" si="9"/>
        <v>0</v>
      </c>
      <c r="BO13" s="29">
        <f t="shared" si="9"/>
        <v>0</v>
      </c>
      <c r="BP13" s="29">
        <f t="shared" ref="BP13:EA13" si="10">SUM(BP15:BP22)</f>
        <v>0</v>
      </c>
      <c r="BQ13" s="29">
        <f t="shared" si="10"/>
        <v>0</v>
      </c>
      <c r="BR13" s="29">
        <f t="shared" si="10"/>
        <v>0</v>
      </c>
      <c r="BS13" s="29">
        <f t="shared" si="10"/>
        <v>0</v>
      </c>
      <c r="BT13" s="29">
        <f t="shared" si="10"/>
        <v>0</v>
      </c>
      <c r="BU13" s="29">
        <f t="shared" si="10"/>
        <v>0</v>
      </c>
      <c r="BV13" s="29">
        <f t="shared" si="10"/>
        <v>0</v>
      </c>
      <c r="BW13" s="29">
        <f t="shared" si="10"/>
        <v>0</v>
      </c>
      <c r="BX13" s="29">
        <f t="shared" si="10"/>
        <v>0</v>
      </c>
      <c r="BY13" s="29">
        <f t="shared" si="10"/>
        <v>0</v>
      </c>
      <c r="BZ13" s="29">
        <f t="shared" si="10"/>
        <v>0</v>
      </c>
      <c r="CA13" s="29">
        <f t="shared" si="10"/>
        <v>0</v>
      </c>
      <c r="CB13" s="29">
        <f t="shared" si="10"/>
        <v>0</v>
      </c>
      <c r="CC13" s="29">
        <f t="shared" si="10"/>
        <v>0</v>
      </c>
      <c r="CD13" s="29">
        <f t="shared" si="10"/>
        <v>0</v>
      </c>
      <c r="CE13" s="29">
        <f t="shared" si="10"/>
        <v>0</v>
      </c>
      <c r="CF13" s="29">
        <f t="shared" si="10"/>
        <v>0</v>
      </c>
      <c r="CG13" s="29">
        <f t="shared" si="10"/>
        <v>0</v>
      </c>
      <c r="CH13" s="29">
        <f t="shared" si="10"/>
        <v>2</v>
      </c>
      <c r="CI13" s="29">
        <f t="shared" si="10"/>
        <v>0</v>
      </c>
      <c r="CJ13" s="29">
        <f t="shared" si="10"/>
        <v>2</v>
      </c>
      <c r="CK13" s="29">
        <f t="shared" si="10"/>
        <v>0</v>
      </c>
      <c r="CL13" s="29">
        <f t="shared" si="10"/>
        <v>0</v>
      </c>
      <c r="CM13" s="29">
        <v>0</v>
      </c>
      <c r="CN13" s="29">
        <f t="shared" si="10"/>
        <v>0</v>
      </c>
      <c r="CO13" s="29">
        <f t="shared" si="10"/>
        <v>0</v>
      </c>
      <c r="CP13" s="29">
        <f t="shared" si="10"/>
        <v>0</v>
      </c>
      <c r="CQ13" s="29">
        <f t="shared" si="10"/>
        <v>0</v>
      </c>
      <c r="CR13" s="29">
        <f t="shared" si="10"/>
        <v>0</v>
      </c>
      <c r="CS13" s="29">
        <f t="shared" si="10"/>
        <v>2</v>
      </c>
      <c r="CT13" s="29">
        <f t="shared" si="10"/>
        <v>0</v>
      </c>
      <c r="CU13" s="29">
        <f t="shared" si="10"/>
        <v>0</v>
      </c>
      <c r="CV13" s="29">
        <f t="shared" si="10"/>
        <v>0</v>
      </c>
      <c r="CW13" s="29">
        <f t="shared" si="10"/>
        <v>0</v>
      </c>
      <c r="CX13" s="29">
        <f t="shared" si="10"/>
        <v>0</v>
      </c>
      <c r="CY13" s="29">
        <f t="shared" si="10"/>
        <v>0</v>
      </c>
      <c r="CZ13" s="29">
        <f t="shared" si="10"/>
        <v>0</v>
      </c>
      <c r="DA13" s="29">
        <f t="shared" si="10"/>
        <v>0</v>
      </c>
      <c r="DB13" s="29">
        <f t="shared" si="10"/>
        <v>0</v>
      </c>
      <c r="DC13" s="29">
        <f t="shared" si="10"/>
        <v>0</v>
      </c>
      <c r="DD13" s="29">
        <f t="shared" si="10"/>
        <v>0</v>
      </c>
      <c r="DE13" s="29">
        <f t="shared" si="10"/>
        <v>0</v>
      </c>
      <c r="DF13" s="29">
        <f t="shared" si="10"/>
        <v>0</v>
      </c>
      <c r="DG13" s="29">
        <f t="shared" si="10"/>
        <v>0</v>
      </c>
      <c r="DH13" s="29">
        <f t="shared" si="10"/>
        <v>0</v>
      </c>
      <c r="DI13" s="29">
        <f t="shared" si="10"/>
        <v>0</v>
      </c>
      <c r="DJ13" s="29">
        <f t="shared" si="10"/>
        <v>0</v>
      </c>
      <c r="DK13" s="29">
        <f t="shared" si="10"/>
        <v>0</v>
      </c>
      <c r="DL13" s="29">
        <f t="shared" si="10"/>
        <v>0</v>
      </c>
      <c r="DM13" s="29">
        <f t="shared" si="10"/>
        <v>0</v>
      </c>
      <c r="DN13" s="29">
        <f t="shared" si="10"/>
        <v>0</v>
      </c>
      <c r="DO13" s="29">
        <f t="shared" si="10"/>
        <v>0</v>
      </c>
      <c r="DP13" s="29">
        <f t="shared" si="10"/>
        <v>0</v>
      </c>
      <c r="DQ13" s="29">
        <f t="shared" si="10"/>
        <v>0</v>
      </c>
      <c r="DR13" s="29">
        <f t="shared" si="10"/>
        <v>0</v>
      </c>
      <c r="DS13" s="29">
        <f t="shared" si="10"/>
        <v>0</v>
      </c>
      <c r="DT13" s="29">
        <f t="shared" si="10"/>
        <v>0</v>
      </c>
      <c r="DU13" s="29">
        <f t="shared" si="10"/>
        <v>0</v>
      </c>
      <c r="DV13" s="29">
        <f t="shared" si="10"/>
        <v>0</v>
      </c>
      <c r="DW13" s="29">
        <f t="shared" si="10"/>
        <v>0</v>
      </c>
      <c r="DX13" s="29">
        <f t="shared" si="10"/>
        <v>0</v>
      </c>
      <c r="DY13" s="29">
        <f t="shared" si="10"/>
        <v>0</v>
      </c>
      <c r="DZ13" s="29">
        <f t="shared" si="10"/>
        <v>0</v>
      </c>
      <c r="EA13" s="29">
        <f t="shared" si="10"/>
        <v>0</v>
      </c>
      <c r="EB13" s="29">
        <f t="shared" ref="EB13:EK13" si="11">SUM(EB15:EB22)</f>
        <v>0</v>
      </c>
      <c r="EC13" s="29">
        <f t="shared" si="11"/>
        <v>0</v>
      </c>
      <c r="ED13" s="29">
        <f t="shared" si="11"/>
        <v>0</v>
      </c>
      <c r="EE13" s="29">
        <f t="shared" si="11"/>
        <v>0</v>
      </c>
      <c r="EF13" s="29">
        <f t="shared" si="11"/>
        <v>0</v>
      </c>
      <c r="EG13" s="29">
        <f t="shared" si="11"/>
        <v>0</v>
      </c>
      <c r="EH13" s="29">
        <f t="shared" si="11"/>
        <v>0</v>
      </c>
      <c r="EI13" s="29">
        <f t="shared" si="11"/>
        <v>0</v>
      </c>
      <c r="EJ13" s="29">
        <f t="shared" si="11"/>
        <v>0</v>
      </c>
      <c r="EK13" s="29">
        <f t="shared" si="11"/>
        <v>0</v>
      </c>
    </row>
    <row r="14" spans="1:141" ht="19.5">
      <c r="A14" s="25" t="s">
        <v>11</v>
      </c>
      <c r="B14" s="188"/>
      <c r="C14" s="188"/>
      <c r="D14" s="188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8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6"/>
      <c r="AE14" s="186"/>
      <c r="AF14" s="186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6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43"/>
      <c r="BG14" s="43"/>
      <c r="BH14" s="43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3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2"/>
      <c r="CI14" s="42"/>
      <c r="CJ14" s="42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42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2"/>
      <c r="DK14" s="32"/>
      <c r="DL14" s="32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2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</row>
    <row r="15" spans="1:141" ht="18.75">
      <c r="A15" s="26" t="s">
        <v>52</v>
      </c>
      <c r="B15" s="29">
        <f t="shared" ref="B15:B21" si="12">AD15+BF15+CH15+DJ15</f>
        <v>497.20180000000005</v>
      </c>
      <c r="C15" s="29">
        <f t="shared" ref="C15:C22" si="13">AE15+BG15+CI15+DK15</f>
        <v>0</v>
      </c>
      <c r="D15" s="29">
        <f t="shared" ref="D15:D22" si="14">AF15+BH15+CJ15+DL15</f>
        <v>1044.51836</v>
      </c>
      <c r="E15" s="29">
        <f t="shared" ref="E15:E22" si="15">AG15+BI15+CK15+DM15</f>
        <v>10.795059999999999</v>
      </c>
      <c r="F15" s="29">
        <f t="shared" ref="F15:F22" si="16">AH15+BJ15+CL15+DN15</f>
        <v>3.1911</v>
      </c>
      <c r="G15" s="29">
        <f t="shared" ref="G15:G22" si="17">AI15+BK15+CM15+DO15</f>
        <v>0</v>
      </c>
      <c r="H15" s="29">
        <f t="shared" ref="H15:H22" si="18">AJ15+BL15+CN15+DP15</f>
        <v>0</v>
      </c>
      <c r="I15" s="29">
        <f t="shared" ref="I15:I22" si="19">AK15+BM15+CO15+DQ15</f>
        <v>615.01818000000003</v>
      </c>
      <c r="J15" s="29">
        <f t="shared" ref="J15:J22" si="20">AL15+BN15+CP15+DR15</f>
        <v>220.75072</v>
      </c>
      <c r="K15" s="29">
        <f t="shared" ref="K15:K22" si="21">AM15+BO15+CQ15+DS15</f>
        <v>0</v>
      </c>
      <c r="L15" s="29">
        <f t="shared" ref="L15:L22" si="22">AN15+BP15+CR15+DT15</f>
        <v>0</v>
      </c>
      <c r="M15" s="29">
        <f t="shared" ref="M15:M22" si="23">AO15+BQ15+CS15+DU15</f>
        <v>194.76329999999999</v>
      </c>
      <c r="N15" s="29">
        <f t="shared" ref="N15:N22" si="24">AP15+BR15+CT15+DV15</f>
        <v>0</v>
      </c>
      <c r="O15" s="29">
        <f t="shared" ref="O15:O22" si="25">AQ15+BS15+CU15+DW15</f>
        <v>0</v>
      </c>
      <c r="P15" s="29">
        <f t="shared" ref="P15:P22" si="26">AR15+BT15+CV15+DX15</f>
        <v>0</v>
      </c>
      <c r="Q15" s="29">
        <f t="shared" ref="Q15:Q22" si="27">AS15+BU15+CW15+DY15</f>
        <v>0</v>
      </c>
      <c r="R15" s="29">
        <f t="shared" ref="R15:R22" si="28">AT15+BV15+CX15+DZ15</f>
        <v>0</v>
      </c>
      <c r="S15" s="29">
        <f t="shared" ref="S15:S22" si="29">AU15+BW15+CY15+EA15</f>
        <v>0</v>
      </c>
      <c r="T15" s="29">
        <f t="shared" ref="T15:T22" si="30">AV15+BX15+CZ15+EB15</f>
        <v>0</v>
      </c>
      <c r="U15" s="29">
        <f t="shared" ref="U15:U22" si="31">AW15+BY15+DA15+EC15</f>
        <v>0</v>
      </c>
      <c r="V15" s="29">
        <f t="shared" ref="V15:V22" si="32">SUM(W15:AB15)</f>
        <v>7.0200100000000001</v>
      </c>
      <c r="W15" s="29">
        <f t="shared" ref="W15:W22" si="33">AY15+CA15+DC15+EE15</f>
        <v>0</v>
      </c>
      <c r="X15" s="29">
        <f t="shared" ref="X15:X22" si="34">AZ15+CB15+DD15+EF15</f>
        <v>0</v>
      </c>
      <c r="Y15" s="29">
        <f t="shared" ref="Y15:Y22" si="35">BA15+CC15+DE15+EG15</f>
        <v>0</v>
      </c>
      <c r="Z15" s="29">
        <f t="shared" ref="Z15:Z22" si="36">BB15+CD15+DF15+EH15</f>
        <v>7.0200100000000001</v>
      </c>
      <c r="AA15" s="29">
        <f t="shared" ref="AA15:AA22" si="37">BC15+CE15+DG15+EI15</f>
        <v>0</v>
      </c>
      <c r="AB15" s="29">
        <f t="shared" ref="AB15:AB22" si="38">BD15+CF15+DH15+EJ15</f>
        <v>0</v>
      </c>
      <c r="AC15" s="29">
        <f t="shared" ref="AC15:AC22" si="39">BE15+CG15+DI15+EK15</f>
        <v>0</v>
      </c>
      <c r="AD15" s="47">
        <f>AE15+AF15+AP15+AQ15+AR15+AX15+BE15+2.4-439.03224-117.70433</f>
        <v>497.20180000000005</v>
      </c>
      <c r="AE15" s="47">
        <v>0</v>
      </c>
      <c r="AF15" s="47">
        <f>AG15+AH15+AI15+AK15+AL15+AM15+AN15+AO15+AJ15</f>
        <v>1044.51836</v>
      </c>
      <c r="AG15" s="48">
        <v>10.795059999999999</v>
      </c>
      <c r="AH15" s="48">
        <v>3.1911</v>
      </c>
      <c r="AI15" s="48">
        <v>0</v>
      </c>
      <c r="AJ15" s="48">
        <v>0</v>
      </c>
      <c r="AK15" s="48">
        <f>563.10878+51.9094</f>
        <v>615.01818000000003</v>
      </c>
      <c r="AL15" s="48">
        <f>177.31272+43.438</f>
        <v>220.75072</v>
      </c>
      <c r="AM15" s="48">
        <v>0</v>
      </c>
      <c r="AN15" s="48">
        <v>0</v>
      </c>
      <c r="AO15" s="48">
        <f>37.54718+157.21612</f>
        <v>194.76329999999999</v>
      </c>
      <c r="AP15" s="48">
        <v>0</v>
      </c>
      <c r="AQ15" s="48">
        <v>0</v>
      </c>
      <c r="AR15" s="47">
        <f>SUM(AS15:AW15)</f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  <c r="AX15" s="48">
        <f>SUM(AY15:BD15)</f>
        <v>7.0200100000000001</v>
      </c>
      <c r="AY15" s="48">
        <v>0</v>
      </c>
      <c r="AZ15" s="48">
        <v>0</v>
      </c>
      <c r="BA15" s="48">
        <v>0</v>
      </c>
      <c r="BB15" s="48">
        <v>7.0200100000000001</v>
      </c>
      <c r="BC15" s="48">
        <v>0</v>
      </c>
      <c r="BD15" s="48">
        <v>0</v>
      </c>
      <c r="BE15" s="48">
        <v>0</v>
      </c>
      <c r="BF15" s="45">
        <f>BG15+BH15+BR15+BS15+BZ15+CG15+BT15</f>
        <v>0</v>
      </c>
      <c r="BG15" s="45">
        <v>0</v>
      </c>
      <c r="BH15" s="45">
        <f>BI15+BJ15+BK15+BL15+BM15+BN15+BO15+BP15+BQ15</f>
        <v>0</v>
      </c>
      <c r="BI15" s="46">
        <v>0</v>
      </c>
      <c r="BJ15" s="46">
        <v>0</v>
      </c>
      <c r="BK15" s="46">
        <v>0</v>
      </c>
      <c r="BL15" s="46">
        <v>0</v>
      </c>
      <c r="BM15" s="46">
        <v>0</v>
      </c>
      <c r="BN15" s="46">
        <v>0</v>
      </c>
      <c r="BO15" s="46">
        <v>0</v>
      </c>
      <c r="BP15" s="46">
        <v>0</v>
      </c>
      <c r="BQ15" s="46">
        <v>0</v>
      </c>
      <c r="BR15" s="46">
        <v>0</v>
      </c>
      <c r="BS15" s="46">
        <v>0</v>
      </c>
      <c r="BT15" s="45">
        <v>0</v>
      </c>
      <c r="BU15" s="46">
        <v>0</v>
      </c>
      <c r="BV15" s="46">
        <v>0</v>
      </c>
      <c r="BW15" s="46">
        <v>0</v>
      </c>
      <c r="BX15" s="46">
        <v>0</v>
      </c>
      <c r="BY15" s="46">
        <v>0</v>
      </c>
      <c r="BZ15" s="46">
        <v>0</v>
      </c>
      <c r="CA15" s="46">
        <v>0</v>
      </c>
      <c r="CB15" s="46">
        <v>0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41">
        <f>CI15+CJ15+CT15+CU15+CV15+DC15+DI15+DB15</f>
        <v>0</v>
      </c>
      <c r="CI15" s="41">
        <v>0</v>
      </c>
      <c r="CJ15" s="41">
        <f t="shared" ref="CJ15:CJ22" si="40">SUM(CK15:CS15)</f>
        <v>0</v>
      </c>
      <c r="CK15" s="34">
        <v>0</v>
      </c>
      <c r="CL15" s="34">
        <v>0</v>
      </c>
      <c r="CM15" s="34">
        <v>0</v>
      </c>
      <c r="CN15" s="34">
        <v>0</v>
      </c>
      <c r="CO15" s="34">
        <v>0</v>
      </c>
      <c r="CP15" s="34">
        <v>0</v>
      </c>
      <c r="CQ15" s="34">
        <v>0</v>
      </c>
      <c r="CR15" s="34">
        <v>0</v>
      </c>
      <c r="CS15" s="34">
        <v>0</v>
      </c>
      <c r="CT15" s="34">
        <v>0</v>
      </c>
      <c r="CU15" s="34">
        <v>0</v>
      </c>
      <c r="CV15" s="41">
        <f>CX15+CY15+CZ15+DA15</f>
        <v>0</v>
      </c>
      <c r="CW15" s="34">
        <v>0</v>
      </c>
      <c r="CX15" s="34">
        <v>0</v>
      </c>
      <c r="CY15" s="34">
        <v>0</v>
      </c>
      <c r="CZ15" s="34">
        <v>0</v>
      </c>
      <c r="DA15" s="34">
        <v>0</v>
      </c>
      <c r="DB15" s="34">
        <f>DF15</f>
        <v>0</v>
      </c>
      <c r="DC15" s="34">
        <v>0</v>
      </c>
      <c r="DD15" s="34">
        <v>0</v>
      </c>
      <c r="DE15" s="34">
        <v>0</v>
      </c>
      <c r="DF15" s="34">
        <v>0</v>
      </c>
      <c r="DG15" s="34">
        <v>0</v>
      </c>
      <c r="DH15" s="34">
        <v>0</v>
      </c>
      <c r="DI15" s="34">
        <v>0</v>
      </c>
      <c r="DJ15" s="30">
        <f t="shared" ref="DJ15:DJ22" si="41">DK15+DL15</f>
        <v>0</v>
      </c>
      <c r="DK15" s="30">
        <v>0</v>
      </c>
      <c r="DL15" s="30">
        <f t="shared" ref="DL15:DL22" si="42">SUM(DM15:DU15)</f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0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</row>
    <row r="16" spans="1:141" ht="18.75">
      <c r="A16" s="26" t="s">
        <v>53</v>
      </c>
      <c r="B16" s="29">
        <f t="shared" si="12"/>
        <v>3962.4107400000003</v>
      </c>
      <c r="C16" s="29">
        <f t="shared" si="13"/>
        <v>0</v>
      </c>
      <c r="D16" s="29">
        <f t="shared" si="14"/>
        <v>3118.0184700000004</v>
      </c>
      <c r="E16" s="29">
        <f t="shared" si="15"/>
        <v>14.23901</v>
      </c>
      <c r="F16" s="29">
        <f t="shared" si="16"/>
        <v>1.3265</v>
      </c>
      <c r="G16" s="29">
        <f t="shared" si="17"/>
        <v>11.693199999999999</v>
      </c>
      <c r="H16" s="29">
        <f t="shared" si="18"/>
        <v>0</v>
      </c>
      <c r="I16" s="29">
        <f t="shared" si="19"/>
        <v>3044.8163800000002</v>
      </c>
      <c r="J16" s="29">
        <f t="shared" si="20"/>
        <v>12.32438</v>
      </c>
      <c r="K16" s="29">
        <f t="shared" si="21"/>
        <v>0</v>
      </c>
      <c r="L16" s="29">
        <f t="shared" si="22"/>
        <v>0</v>
      </c>
      <c r="M16" s="29">
        <f t="shared" si="23"/>
        <v>33.619</v>
      </c>
      <c r="N16" s="29">
        <f t="shared" si="24"/>
        <v>4.8062699999999996</v>
      </c>
      <c r="O16" s="29">
        <f t="shared" si="25"/>
        <v>0</v>
      </c>
      <c r="P16" s="29">
        <f t="shared" si="26"/>
        <v>0</v>
      </c>
      <c r="Q16" s="29">
        <f t="shared" si="27"/>
        <v>0</v>
      </c>
      <c r="R16" s="29">
        <f t="shared" si="28"/>
        <v>0</v>
      </c>
      <c r="S16" s="29">
        <f t="shared" si="29"/>
        <v>0</v>
      </c>
      <c r="T16" s="29">
        <f t="shared" si="30"/>
        <v>0</v>
      </c>
      <c r="U16" s="29">
        <f t="shared" si="31"/>
        <v>0</v>
      </c>
      <c r="V16" s="29">
        <f t="shared" si="32"/>
        <v>11.093999999999999</v>
      </c>
      <c r="W16" s="29">
        <f t="shared" si="33"/>
        <v>0</v>
      </c>
      <c r="X16" s="29">
        <f t="shared" si="34"/>
        <v>0</v>
      </c>
      <c r="Y16" s="29">
        <f t="shared" si="35"/>
        <v>0</v>
      </c>
      <c r="Z16" s="29">
        <f t="shared" si="36"/>
        <v>11.093999999999999</v>
      </c>
      <c r="AA16" s="29">
        <f t="shared" si="37"/>
        <v>0</v>
      </c>
      <c r="AB16" s="29">
        <f t="shared" si="38"/>
        <v>0</v>
      </c>
      <c r="AC16" s="29">
        <f t="shared" si="39"/>
        <v>0</v>
      </c>
      <c r="AD16" s="47">
        <f>AE16+AF16+AP16+AQ16+AR16+AX16+BE16+828.492</f>
        <v>3960.4107400000003</v>
      </c>
      <c r="AE16" s="48">
        <v>0</v>
      </c>
      <c r="AF16" s="47">
        <f t="shared" ref="AF16:AF22" si="43">AG16+AH16+AI16+AK16+AL16+AM16+AN16+AO16+AJ16</f>
        <v>3116.0184700000004</v>
      </c>
      <c r="AG16" s="48">
        <v>14.23901</v>
      </c>
      <c r="AH16" s="48">
        <v>1.3265</v>
      </c>
      <c r="AI16" s="48">
        <v>11.693199999999999</v>
      </c>
      <c r="AJ16" s="48">
        <v>0</v>
      </c>
      <c r="AK16" s="48">
        <v>3044.8163800000002</v>
      </c>
      <c r="AL16" s="48">
        <v>12.32438</v>
      </c>
      <c r="AM16" s="48">
        <v>0</v>
      </c>
      <c r="AN16" s="48">
        <v>0</v>
      </c>
      <c r="AO16" s="48">
        <v>31.619</v>
      </c>
      <c r="AP16" s="48">
        <v>4.8062699999999996</v>
      </c>
      <c r="AQ16" s="48">
        <v>0</v>
      </c>
      <c r="AR16" s="47">
        <f>SUM(AS16:AW16)</f>
        <v>0</v>
      </c>
      <c r="AS16" s="48">
        <v>0</v>
      </c>
      <c r="AT16" s="48">
        <v>0</v>
      </c>
      <c r="AU16" s="48">
        <v>0</v>
      </c>
      <c r="AV16" s="48">
        <v>0</v>
      </c>
      <c r="AW16" s="48">
        <v>0</v>
      </c>
      <c r="AX16" s="48">
        <f t="shared" ref="AX16:AX22" si="44">SUM(AY16:BD16)</f>
        <v>11.093999999999999</v>
      </c>
      <c r="AY16" s="48">
        <v>0</v>
      </c>
      <c r="AZ16" s="48">
        <v>0</v>
      </c>
      <c r="BA16" s="48">
        <v>0</v>
      </c>
      <c r="BB16" s="48">
        <v>11.093999999999999</v>
      </c>
      <c r="BC16" s="48">
        <v>0</v>
      </c>
      <c r="BD16" s="48">
        <v>0</v>
      </c>
      <c r="BE16" s="48">
        <v>0</v>
      </c>
      <c r="BF16" s="45">
        <f t="shared" ref="BF16:BF22" si="45">BG16+BH16+BR16+BS16+BZ16+CG16+BT16</f>
        <v>0</v>
      </c>
      <c r="BG16" s="45">
        <v>0</v>
      </c>
      <c r="BH16" s="45">
        <f t="shared" ref="BH16:BH22" si="46">BI16+BJ16+BK16+BL16+BM16+BN16+BO16+BP16+BQ16</f>
        <v>0</v>
      </c>
      <c r="BI16" s="46">
        <v>0</v>
      </c>
      <c r="BJ16" s="46">
        <v>0</v>
      </c>
      <c r="BK16" s="46">
        <v>0</v>
      </c>
      <c r="BL16" s="46">
        <v>0</v>
      </c>
      <c r="BM16" s="46">
        <v>0</v>
      </c>
      <c r="BN16" s="46">
        <v>0</v>
      </c>
      <c r="BO16" s="46">
        <v>0</v>
      </c>
      <c r="BP16" s="46">
        <v>0</v>
      </c>
      <c r="BQ16" s="46">
        <v>0</v>
      </c>
      <c r="BR16" s="46">
        <v>0</v>
      </c>
      <c r="BS16" s="46">
        <v>0</v>
      </c>
      <c r="BT16" s="45">
        <v>0</v>
      </c>
      <c r="BU16" s="46">
        <v>0</v>
      </c>
      <c r="BV16" s="46">
        <v>0</v>
      </c>
      <c r="BW16" s="46">
        <v>0</v>
      </c>
      <c r="BX16" s="46">
        <v>0</v>
      </c>
      <c r="BY16" s="46">
        <v>0</v>
      </c>
      <c r="BZ16" s="46">
        <v>0</v>
      </c>
      <c r="CA16" s="46">
        <v>0</v>
      </c>
      <c r="CB16" s="46">
        <v>0</v>
      </c>
      <c r="CC16" s="46">
        <v>0</v>
      </c>
      <c r="CD16" s="46">
        <v>0</v>
      </c>
      <c r="CE16" s="46">
        <v>0</v>
      </c>
      <c r="CF16" s="46">
        <v>0</v>
      </c>
      <c r="CG16" s="46">
        <v>0</v>
      </c>
      <c r="CH16" s="41">
        <f t="shared" ref="CH16:CH22" si="47">CI16+CJ16+CT16+CU16+CV16+DC16+DI16</f>
        <v>2</v>
      </c>
      <c r="CI16" s="41">
        <v>0</v>
      </c>
      <c r="CJ16" s="41">
        <f t="shared" si="40"/>
        <v>2</v>
      </c>
      <c r="CK16" s="34">
        <v>0</v>
      </c>
      <c r="CL16" s="34">
        <v>0</v>
      </c>
      <c r="CM16" s="34">
        <v>0</v>
      </c>
      <c r="CN16" s="34">
        <v>0</v>
      </c>
      <c r="CO16" s="34">
        <v>0</v>
      </c>
      <c r="CP16" s="34">
        <v>0</v>
      </c>
      <c r="CQ16" s="34">
        <v>0</v>
      </c>
      <c r="CR16" s="34">
        <v>0</v>
      </c>
      <c r="CS16" s="34">
        <v>2</v>
      </c>
      <c r="CT16" s="34">
        <v>0</v>
      </c>
      <c r="CU16" s="34">
        <v>0</v>
      </c>
      <c r="CV16" s="41">
        <f t="shared" ref="CV16:CV22" si="48">CX16+CY16+CZ16+DA16</f>
        <v>0</v>
      </c>
      <c r="CW16" s="34">
        <v>0</v>
      </c>
      <c r="CX16" s="34">
        <v>0</v>
      </c>
      <c r="CY16" s="34">
        <v>0</v>
      </c>
      <c r="CZ16" s="34">
        <v>0</v>
      </c>
      <c r="DA16" s="34">
        <v>0</v>
      </c>
      <c r="DB16" s="34">
        <f t="shared" ref="DB16:DB22" si="49">DF16</f>
        <v>0</v>
      </c>
      <c r="DC16" s="34">
        <v>0</v>
      </c>
      <c r="DD16" s="34">
        <v>0</v>
      </c>
      <c r="DE16" s="34">
        <v>0</v>
      </c>
      <c r="DF16" s="34">
        <v>0</v>
      </c>
      <c r="DG16" s="34">
        <v>0</v>
      </c>
      <c r="DH16" s="34">
        <v>0</v>
      </c>
      <c r="DI16" s="34">
        <v>0</v>
      </c>
      <c r="DJ16" s="30">
        <f t="shared" si="41"/>
        <v>0</v>
      </c>
      <c r="DK16" s="30">
        <v>0</v>
      </c>
      <c r="DL16" s="30">
        <f t="shared" si="42"/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>
        <v>0</v>
      </c>
      <c r="DT16" s="31">
        <v>0</v>
      </c>
      <c r="DU16" s="31">
        <v>0</v>
      </c>
      <c r="DV16" s="31">
        <v>0</v>
      </c>
      <c r="DW16" s="31">
        <v>0</v>
      </c>
      <c r="DX16" s="30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</row>
    <row r="17" spans="1:141" ht="18.75">
      <c r="A17" s="26" t="s">
        <v>54</v>
      </c>
      <c r="B17" s="29">
        <f t="shared" si="12"/>
        <v>515.27109000000007</v>
      </c>
      <c r="C17" s="29">
        <f t="shared" si="13"/>
        <v>0</v>
      </c>
      <c r="D17" s="29">
        <f t="shared" si="14"/>
        <v>459.11832000000004</v>
      </c>
      <c r="E17" s="29">
        <f t="shared" si="15"/>
        <v>10.312989999999999</v>
      </c>
      <c r="F17" s="29">
        <f t="shared" si="16"/>
        <v>0</v>
      </c>
      <c r="G17" s="29">
        <f t="shared" si="17"/>
        <v>4.3849600000000004</v>
      </c>
      <c r="H17" s="29">
        <f t="shared" si="18"/>
        <v>0</v>
      </c>
      <c r="I17" s="29">
        <f t="shared" si="19"/>
        <v>328.16259000000002</v>
      </c>
      <c r="J17" s="29">
        <f t="shared" si="20"/>
        <v>24.10228</v>
      </c>
      <c r="K17" s="29">
        <f t="shared" si="21"/>
        <v>0</v>
      </c>
      <c r="L17" s="29">
        <f t="shared" si="22"/>
        <v>0</v>
      </c>
      <c r="M17" s="29">
        <f t="shared" si="23"/>
        <v>92.155500000000004</v>
      </c>
      <c r="N17" s="29">
        <f t="shared" si="24"/>
        <v>48.474800000000002</v>
      </c>
      <c r="O17" s="29">
        <f t="shared" si="25"/>
        <v>0</v>
      </c>
      <c r="P17" s="29">
        <f t="shared" si="26"/>
        <v>0</v>
      </c>
      <c r="Q17" s="29">
        <f t="shared" si="27"/>
        <v>0</v>
      </c>
      <c r="R17" s="29">
        <f t="shared" si="28"/>
        <v>0</v>
      </c>
      <c r="S17" s="29">
        <f t="shared" si="29"/>
        <v>0</v>
      </c>
      <c r="T17" s="29">
        <f t="shared" si="30"/>
        <v>0</v>
      </c>
      <c r="U17" s="29">
        <f t="shared" si="31"/>
        <v>0</v>
      </c>
      <c r="V17" s="29">
        <f t="shared" si="32"/>
        <v>7.6779700000000002</v>
      </c>
      <c r="W17" s="29">
        <f t="shared" si="33"/>
        <v>0</v>
      </c>
      <c r="X17" s="29">
        <f t="shared" si="34"/>
        <v>0</v>
      </c>
      <c r="Y17" s="29">
        <f t="shared" si="35"/>
        <v>0</v>
      </c>
      <c r="Z17" s="29">
        <f t="shared" si="36"/>
        <v>7.6779700000000002</v>
      </c>
      <c r="AA17" s="29">
        <f t="shared" si="37"/>
        <v>0</v>
      </c>
      <c r="AB17" s="29">
        <f t="shared" si="38"/>
        <v>0</v>
      </c>
      <c r="AC17" s="29">
        <f t="shared" si="39"/>
        <v>0</v>
      </c>
      <c r="AD17" s="47">
        <f>AE17+AF17+AP17+AQ17+AR17+AX17+BE17</f>
        <v>515.27109000000007</v>
      </c>
      <c r="AE17" s="47">
        <v>0</v>
      </c>
      <c r="AF17" s="47">
        <f t="shared" si="43"/>
        <v>459.11832000000004</v>
      </c>
      <c r="AG17" s="48">
        <v>10.312989999999999</v>
      </c>
      <c r="AH17" s="48">
        <v>0</v>
      </c>
      <c r="AI17" s="48">
        <v>4.3849600000000004</v>
      </c>
      <c r="AJ17" s="48">
        <v>0</v>
      </c>
      <c r="AK17" s="48">
        <v>328.16259000000002</v>
      </c>
      <c r="AL17" s="48">
        <v>24.10228</v>
      </c>
      <c r="AM17" s="48">
        <v>0</v>
      </c>
      <c r="AN17" s="48">
        <v>0</v>
      </c>
      <c r="AO17" s="48">
        <v>92.155500000000004</v>
      </c>
      <c r="AP17" s="48">
        <v>48.474800000000002</v>
      </c>
      <c r="AQ17" s="48">
        <v>0</v>
      </c>
      <c r="AR17" s="47">
        <f t="shared" ref="AR17:AR22" si="50">SUM(AS17:AW17)</f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0</v>
      </c>
      <c r="AX17" s="48">
        <f t="shared" si="44"/>
        <v>7.6779700000000002</v>
      </c>
      <c r="AY17" s="48">
        <v>0</v>
      </c>
      <c r="AZ17" s="48">
        <v>0</v>
      </c>
      <c r="BA17" s="48">
        <v>0</v>
      </c>
      <c r="BB17" s="48">
        <v>7.6779700000000002</v>
      </c>
      <c r="BC17" s="48">
        <v>0</v>
      </c>
      <c r="BD17" s="48">
        <v>0</v>
      </c>
      <c r="BE17" s="48">
        <v>0</v>
      </c>
      <c r="BF17" s="45">
        <f t="shared" si="45"/>
        <v>0</v>
      </c>
      <c r="BG17" s="45">
        <v>0</v>
      </c>
      <c r="BH17" s="45">
        <f t="shared" si="46"/>
        <v>0</v>
      </c>
      <c r="BI17" s="46">
        <v>0</v>
      </c>
      <c r="BJ17" s="46">
        <v>0</v>
      </c>
      <c r="BK17" s="46">
        <v>0</v>
      </c>
      <c r="BL17" s="46">
        <v>0</v>
      </c>
      <c r="BM17" s="46">
        <v>0</v>
      </c>
      <c r="BN17" s="46">
        <v>0</v>
      </c>
      <c r="BO17" s="46">
        <v>0</v>
      </c>
      <c r="BP17" s="46">
        <v>0</v>
      </c>
      <c r="BQ17" s="46">
        <v>0</v>
      </c>
      <c r="BR17" s="46">
        <v>0</v>
      </c>
      <c r="BS17" s="46">
        <v>0</v>
      </c>
      <c r="BT17" s="45">
        <v>0</v>
      </c>
      <c r="BU17" s="46">
        <v>0</v>
      </c>
      <c r="BV17" s="46">
        <v>0</v>
      </c>
      <c r="BW17" s="46">
        <v>0</v>
      </c>
      <c r="BX17" s="46">
        <v>0</v>
      </c>
      <c r="BY17" s="46">
        <v>0</v>
      </c>
      <c r="BZ17" s="46">
        <v>0</v>
      </c>
      <c r="CA17" s="46">
        <v>0</v>
      </c>
      <c r="CB17" s="46">
        <v>0</v>
      </c>
      <c r="CC17" s="46">
        <v>0</v>
      </c>
      <c r="CD17" s="46">
        <v>0</v>
      </c>
      <c r="CE17" s="46">
        <v>0</v>
      </c>
      <c r="CF17" s="46">
        <v>0</v>
      </c>
      <c r="CG17" s="46">
        <v>0</v>
      </c>
      <c r="CH17" s="41">
        <f t="shared" si="47"/>
        <v>0</v>
      </c>
      <c r="CI17" s="41">
        <v>0</v>
      </c>
      <c r="CJ17" s="41">
        <f t="shared" si="40"/>
        <v>0</v>
      </c>
      <c r="CK17" s="34">
        <v>0</v>
      </c>
      <c r="CL17" s="34">
        <v>0</v>
      </c>
      <c r="CM17" s="34">
        <v>0</v>
      </c>
      <c r="CN17" s="34">
        <v>0</v>
      </c>
      <c r="CO17" s="34">
        <v>0</v>
      </c>
      <c r="CP17" s="34">
        <v>0</v>
      </c>
      <c r="CQ17" s="34">
        <v>0</v>
      </c>
      <c r="CR17" s="34">
        <v>0</v>
      </c>
      <c r="CS17" s="34">
        <v>0</v>
      </c>
      <c r="CT17" s="34">
        <v>0</v>
      </c>
      <c r="CU17" s="34">
        <v>0</v>
      </c>
      <c r="CV17" s="41">
        <f t="shared" si="48"/>
        <v>0</v>
      </c>
      <c r="CW17" s="34">
        <v>0</v>
      </c>
      <c r="CX17" s="34">
        <v>0</v>
      </c>
      <c r="CY17" s="34">
        <v>0</v>
      </c>
      <c r="CZ17" s="34">
        <v>0</v>
      </c>
      <c r="DA17" s="34">
        <v>0</v>
      </c>
      <c r="DB17" s="34">
        <f t="shared" si="49"/>
        <v>0</v>
      </c>
      <c r="DC17" s="34">
        <v>0</v>
      </c>
      <c r="DD17" s="34">
        <v>0</v>
      </c>
      <c r="DE17" s="34">
        <v>0</v>
      </c>
      <c r="DF17" s="34">
        <v>0</v>
      </c>
      <c r="DG17" s="34">
        <v>0</v>
      </c>
      <c r="DH17" s="34">
        <v>0</v>
      </c>
      <c r="DI17" s="34">
        <v>0</v>
      </c>
      <c r="DJ17" s="30">
        <f t="shared" si="41"/>
        <v>0</v>
      </c>
      <c r="DK17" s="30">
        <v>0</v>
      </c>
      <c r="DL17" s="30">
        <f t="shared" si="42"/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>
        <v>0</v>
      </c>
      <c r="DS17" s="31">
        <v>0</v>
      </c>
      <c r="DT17" s="31">
        <v>0</v>
      </c>
      <c r="DU17" s="31">
        <v>0</v>
      </c>
      <c r="DV17" s="31">
        <v>0</v>
      </c>
      <c r="DW17" s="31">
        <v>0</v>
      </c>
      <c r="DX17" s="30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</row>
    <row r="18" spans="1:141" ht="18.75">
      <c r="A18" s="26" t="s">
        <v>55</v>
      </c>
      <c r="B18" s="29">
        <f t="shared" si="12"/>
        <v>158.30327000000003</v>
      </c>
      <c r="C18" s="29">
        <f t="shared" si="13"/>
        <v>0</v>
      </c>
      <c r="D18" s="29">
        <f t="shared" si="14"/>
        <v>158.30327000000003</v>
      </c>
      <c r="E18" s="29">
        <f t="shared" si="15"/>
        <v>11.909129999999999</v>
      </c>
      <c r="F18" s="29">
        <f t="shared" si="16"/>
        <v>0</v>
      </c>
      <c r="G18" s="29">
        <f t="shared" si="17"/>
        <v>0</v>
      </c>
      <c r="H18" s="29">
        <f t="shared" si="18"/>
        <v>0</v>
      </c>
      <c r="I18" s="29">
        <f t="shared" si="19"/>
        <v>112.7381</v>
      </c>
      <c r="J18" s="29">
        <f t="shared" si="20"/>
        <v>7.8</v>
      </c>
      <c r="K18" s="29">
        <f t="shared" si="21"/>
        <v>0</v>
      </c>
      <c r="L18" s="29">
        <f t="shared" si="22"/>
        <v>0</v>
      </c>
      <c r="M18" s="29">
        <f t="shared" si="23"/>
        <v>25.85604</v>
      </c>
      <c r="N18" s="29">
        <f t="shared" si="24"/>
        <v>0</v>
      </c>
      <c r="O18" s="29">
        <f t="shared" si="25"/>
        <v>0</v>
      </c>
      <c r="P18" s="29">
        <f t="shared" si="26"/>
        <v>0</v>
      </c>
      <c r="Q18" s="29">
        <f t="shared" si="27"/>
        <v>0</v>
      </c>
      <c r="R18" s="29">
        <f t="shared" si="28"/>
        <v>0</v>
      </c>
      <c r="S18" s="29">
        <f t="shared" si="29"/>
        <v>0</v>
      </c>
      <c r="T18" s="29">
        <f t="shared" si="30"/>
        <v>0</v>
      </c>
      <c r="U18" s="29">
        <f t="shared" si="31"/>
        <v>0</v>
      </c>
      <c r="V18" s="29">
        <f t="shared" si="32"/>
        <v>0</v>
      </c>
      <c r="W18" s="29">
        <f t="shared" si="33"/>
        <v>0</v>
      </c>
      <c r="X18" s="29">
        <f t="shared" si="34"/>
        <v>0</v>
      </c>
      <c r="Y18" s="29">
        <f t="shared" si="35"/>
        <v>0</v>
      </c>
      <c r="Z18" s="29">
        <f t="shared" si="36"/>
        <v>0</v>
      </c>
      <c r="AA18" s="29">
        <f t="shared" si="37"/>
        <v>0</v>
      </c>
      <c r="AB18" s="29">
        <f t="shared" si="38"/>
        <v>0</v>
      </c>
      <c r="AC18" s="29">
        <f t="shared" si="39"/>
        <v>0</v>
      </c>
      <c r="AD18" s="47">
        <f>AE18+AF18+AP18+AQ18+AR18+AX18+BE18</f>
        <v>158.30327000000003</v>
      </c>
      <c r="AE18" s="47">
        <v>0</v>
      </c>
      <c r="AF18" s="47">
        <f t="shared" si="43"/>
        <v>158.30327000000003</v>
      </c>
      <c r="AG18" s="48">
        <v>11.909129999999999</v>
      </c>
      <c r="AH18" s="48">
        <v>0</v>
      </c>
      <c r="AI18" s="48">
        <v>0</v>
      </c>
      <c r="AJ18" s="48">
        <v>0</v>
      </c>
      <c r="AK18" s="48">
        <v>112.7381</v>
      </c>
      <c r="AL18" s="48">
        <v>7.8</v>
      </c>
      <c r="AM18" s="48">
        <v>0</v>
      </c>
      <c r="AN18" s="48">
        <v>0</v>
      </c>
      <c r="AO18" s="48">
        <v>25.85604</v>
      </c>
      <c r="AP18" s="48">
        <v>0</v>
      </c>
      <c r="AQ18" s="48">
        <v>0</v>
      </c>
      <c r="AR18" s="47">
        <f t="shared" si="50"/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f t="shared" si="44"/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5">
        <f t="shared" si="45"/>
        <v>0</v>
      </c>
      <c r="BG18" s="45">
        <v>0</v>
      </c>
      <c r="BH18" s="45">
        <f t="shared" si="46"/>
        <v>0</v>
      </c>
      <c r="BI18" s="46">
        <v>0</v>
      </c>
      <c r="BJ18" s="46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45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46">
        <v>0</v>
      </c>
      <c r="CE18" s="46">
        <v>0</v>
      </c>
      <c r="CF18" s="46">
        <v>0</v>
      </c>
      <c r="CG18" s="46">
        <v>0</v>
      </c>
      <c r="CH18" s="41">
        <f t="shared" si="47"/>
        <v>0</v>
      </c>
      <c r="CI18" s="41">
        <v>0</v>
      </c>
      <c r="CJ18" s="41">
        <f t="shared" si="40"/>
        <v>0</v>
      </c>
      <c r="CK18" s="34">
        <v>0</v>
      </c>
      <c r="CL18" s="34">
        <v>0</v>
      </c>
      <c r="CM18" s="34">
        <v>0</v>
      </c>
      <c r="CN18" s="34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41">
        <f t="shared" si="48"/>
        <v>0</v>
      </c>
      <c r="CW18" s="34">
        <v>0</v>
      </c>
      <c r="CX18" s="34">
        <v>0</v>
      </c>
      <c r="CY18" s="34">
        <v>0</v>
      </c>
      <c r="CZ18" s="34">
        <v>0</v>
      </c>
      <c r="DA18" s="34">
        <v>0</v>
      </c>
      <c r="DB18" s="34">
        <f t="shared" si="49"/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34">
        <v>0</v>
      </c>
      <c r="DI18" s="34">
        <v>0</v>
      </c>
      <c r="DJ18" s="30">
        <f t="shared" si="41"/>
        <v>0</v>
      </c>
      <c r="DK18" s="30">
        <v>0</v>
      </c>
      <c r="DL18" s="30">
        <f t="shared" si="42"/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0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</row>
    <row r="19" spans="1:141" ht="18.75">
      <c r="A19" s="26" t="s">
        <v>56</v>
      </c>
      <c r="B19" s="29">
        <f t="shared" si="12"/>
        <v>329.20175999999998</v>
      </c>
      <c r="C19" s="29">
        <f t="shared" si="13"/>
        <v>0</v>
      </c>
      <c r="D19" s="29">
        <f t="shared" si="14"/>
        <v>313.51576</v>
      </c>
      <c r="E19" s="29">
        <f t="shared" si="15"/>
        <v>16.944199999999999</v>
      </c>
      <c r="F19" s="29">
        <f t="shared" si="16"/>
        <v>0</v>
      </c>
      <c r="G19" s="29">
        <f t="shared" si="17"/>
        <v>0</v>
      </c>
      <c r="H19" s="29">
        <f t="shared" si="18"/>
        <v>0</v>
      </c>
      <c r="I19" s="29">
        <f t="shared" si="19"/>
        <v>162.72979000000001</v>
      </c>
      <c r="J19" s="29">
        <f t="shared" si="20"/>
        <v>37.030099999999997</v>
      </c>
      <c r="K19" s="29">
        <f t="shared" si="21"/>
        <v>0</v>
      </c>
      <c r="L19" s="29">
        <f t="shared" si="22"/>
        <v>96.811670000000007</v>
      </c>
      <c r="M19" s="29">
        <f t="shared" si="23"/>
        <v>0</v>
      </c>
      <c r="N19" s="29">
        <f t="shared" si="24"/>
        <v>15.686</v>
      </c>
      <c r="O19" s="29">
        <f t="shared" si="25"/>
        <v>0</v>
      </c>
      <c r="P19" s="29">
        <f t="shared" si="26"/>
        <v>0</v>
      </c>
      <c r="Q19" s="29">
        <f t="shared" si="27"/>
        <v>0</v>
      </c>
      <c r="R19" s="29">
        <f t="shared" si="28"/>
        <v>0</v>
      </c>
      <c r="S19" s="29">
        <f t="shared" si="29"/>
        <v>0</v>
      </c>
      <c r="T19" s="29">
        <f t="shared" si="30"/>
        <v>0</v>
      </c>
      <c r="U19" s="29">
        <f t="shared" si="31"/>
        <v>0</v>
      </c>
      <c r="V19" s="29">
        <f t="shared" si="32"/>
        <v>0</v>
      </c>
      <c r="W19" s="29">
        <f t="shared" si="33"/>
        <v>0</v>
      </c>
      <c r="X19" s="29">
        <f t="shared" si="34"/>
        <v>0</v>
      </c>
      <c r="Y19" s="29">
        <f t="shared" si="35"/>
        <v>0</v>
      </c>
      <c r="Z19" s="29">
        <f t="shared" si="36"/>
        <v>0</v>
      </c>
      <c r="AA19" s="29">
        <f t="shared" si="37"/>
        <v>0</v>
      </c>
      <c r="AB19" s="29">
        <f t="shared" si="38"/>
        <v>0</v>
      </c>
      <c r="AC19" s="29">
        <f t="shared" si="39"/>
        <v>0</v>
      </c>
      <c r="AD19" s="47">
        <f t="shared" ref="AD19" si="51">AE19+AF19+AP19+AQ19+AR19+AX19+BE19</f>
        <v>329.20175999999998</v>
      </c>
      <c r="AE19" s="47">
        <v>0</v>
      </c>
      <c r="AF19" s="47">
        <f t="shared" si="43"/>
        <v>313.51576</v>
      </c>
      <c r="AG19" s="48">
        <v>16.944199999999999</v>
      </c>
      <c r="AH19" s="48">
        <v>0</v>
      </c>
      <c r="AI19" s="48">
        <v>0</v>
      </c>
      <c r="AJ19" s="48">
        <v>0</v>
      </c>
      <c r="AK19" s="48">
        <v>162.72979000000001</v>
      </c>
      <c r="AL19" s="48">
        <v>37.030099999999997</v>
      </c>
      <c r="AM19" s="48">
        <v>0</v>
      </c>
      <c r="AN19" s="48">
        <v>96.811670000000007</v>
      </c>
      <c r="AO19" s="48">
        <v>0</v>
      </c>
      <c r="AP19" s="48">
        <v>15.686</v>
      </c>
      <c r="AQ19" s="48">
        <v>0</v>
      </c>
      <c r="AR19" s="47">
        <f t="shared" si="50"/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0</v>
      </c>
      <c r="AX19" s="48">
        <f t="shared" si="44"/>
        <v>0</v>
      </c>
      <c r="AY19" s="48">
        <v>0</v>
      </c>
      <c r="AZ19" s="48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5">
        <f t="shared" si="45"/>
        <v>0</v>
      </c>
      <c r="BG19" s="45">
        <v>0</v>
      </c>
      <c r="BH19" s="45">
        <f t="shared" si="46"/>
        <v>0</v>
      </c>
      <c r="BI19" s="46">
        <v>0</v>
      </c>
      <c r="BJ19" s="46">
        <v>0</v>
      </c>
      <c r="BK19" s="46">
        <v>0</v>
      </c>
      <c r="BL19" s="46">
        <v>0</v>
      </c>
      <c r="BM19" s="46">
        <v>0</v>
      </c>
      <c r="BN19" s="46">
        <v>0</v>
      </c>
      <c r="BO19" s="46">
        <v>0</v>
      </c>
      <c r="BP19" s="46">
        <v>0</v>
      </c>
      <c r="BQ19" s="46">
        <v>0</v>
      </c>
      <c r="BR19" s="46">
        <v>0</v>
      </c>
      <c r="BS19" s="46">
        <v>0</v>
      </c>
      <c r="BT19" s="45">
        <v>0</v>
      </c>
      <c r="BU19" s="46">
        <v>0</v>
      </c>
      <c r="BV19" s="46">
        <v>0</v>
      </c>
      <c r="BW19" s="46">
        <v>0</v>
      </c>
      <c r="BX19" s="46">
        <v>0</v>
      </c>
      <c r="BY19" s="46">
        <v>0</v>
      </c>
      <c r="BZ19" s="46">
        <v>0</v>
      </c>
      <c r="CA19" s="46">
        <v>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1">
        <f t="shared" si="47"/>
        <v>0</v>
      </c>
      <c r="CI19" s="41">
        <v>0</v>
      </c>
      <c r="CJ19" s="41">
        <f t="shared" si="40"/>
        <v>0</v>
      </c>
      <c r="CK19" s="34">
        <v>0</v>
      </c>
      <c r="CL19" s="34">
        <v>0</v>
      </c>
      <c r="CM19" s="34">
        <v>0</v>
      </c>
      <c r="CN19" s="34">
        <v>0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41">
        <f t="shared" si="48"/>
        <v>0</v>
      </c>
      <c r="CW19" s="34">
        <v>0</v>
      </c>
      <c r="CX19" s="34">
        <v>0</v>
      </c>
      <c r="CY19" s="34">
        <v>0</v>
      </c>
      <c r="CZ19" s="34">
        <v>0</v>
      </c>
      <c r="DA19" s="34">
        <v>0</v>
      </c>
      <c r="DB19" s="34">
        <f t="shared" si="49"/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34">
        <v>0</v>
      </c>
      <c r="DI19" s="34">
        <v>0</v>
      </c>
      <c r="DJ19" s="30">
        <f t="shared" si="41"/>
        <v>0</v>
      </c>
      <c r="DK19" s="30">
        <v>0</v>
      </c>
      <c r="DL19" s="30">
        <f t="shared" si="42"/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0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</row>
    <row r="20" spans="1:141" ht="18.75">
      <c r="A20" s="26" t="s">
        <v>57</v>
      </c>
      <c r="B20" s="29">
        <f t="shared" si="12"/>
        <v>172.393923</v>
      </c>
      <c r="C20" s="29">
        <f t="shared" si="13"/>
        <v>0</v>
      </c>
      <c r="D20" s="29">
        <f t="shared" si="14"/>
        <v>146.7936</v>
      </c>
      <c r="E20" s="29">
        <f t="shared" si="15"/>
        <v>5.3678400000000002</v>
      </c>
      <c r="F20" s="29">
        <f t="shared" si="16"/>
        <v>0</v>
      </c>
      <c r="G20" s="29">
        <f t="shared" si="17"/>
        <v>3.5079600000000002</v>
      </c>
      <c r="H20" s="29">
        <f t="shared" si="18"/>
        <v>0</v>
      </c>
      <c r="I20" s="29">
        <f t="shared" si="19"/>
        <v>122.5718</v>
      </c>
      <c r="J20" s="29">
        <f t="shared" si="20"/>
        <v>15.346</v>
      </c>
      <c r="K20" s="29">
        <f t="shared" si="21"/>
        <v>0</v>
      </c>
      <c r="L20" s="29">
        <f t="shared" si="22"/>
        <v>0</v>
      </c>
      <c r="M20" s="29">
        <f t="shared" si="23"/>
        <v>0</v>
      </c>
      <c r="N20" s="29">
        <f t="shared" si="24"/>
        <v>19.686312999999998</v>
      </c>
      <c r="O20" s="29">
        <f t="shared" si="25"/>
        <v>0</v>
      </c>
      <c r="P20" s="29">
        <f t="shared" si="26"/>
        <v>0</v>
      </c>
      <c r="Q20" s="29">
        <f t="shared" si="27"/>
        <v>0</v>
      </c>
      <c r="R20" s="29">
        <f t="shared" si="28"/>
        <v>0</v>
      </c>
      <c r="S20" s="29">
        <f t="shared" si="29"/>
        <v>0</v>
      </c>
      <c r="T20" s="29">
        <f t="shared" si="30"/>
        <v>0</v>
      </c>
      <c r="U20" s="29">
        <f t="shared" si="31"/>
        <v>0</v>
      </c>
      <c r="V20" s="29">
        <f t="shared" si="32"/>
        <v>5.9140100000000002</v>
      </c>
      <c r="W20" s="29">
        <f t="shared" si="33"/>
        <v>0</v>
      </c>
      <c r="X20" s="29">
        <f t="shared" si="34"/>
        <v>0</v>
      </c>
      <c r="Y20" s="29">
        <f t="shared" si="35"/>
        <v>0</v>
      </c>
      <c r="Z20" s="29">
        <f t="shared" si="36"/>
        <v>5.9140100000000002</v>
      </c>
      <c r="AA20" s="29">
        <f t="shared" si="37"/>
        <v>0</v>
      </c>
      <c r="AB20" s="29">
        <f t="shared" si="38"/>
        <v>0</v>
      </c>
      <c r="AC20" s="29">
        <f t="shared" si="39"/>
        <v>0</v>
      </c>
      <c r="AD20" s="47">
        <f>AE20+AF20+AP20+AQ20+AR20+AX20+BE20</f>
        <v>172.393923</v>
      </c>
      <c r="AE20" s="47">
        <v>0</v>
      </c>
      <c r="AF20" s="47">
        <f t="shared" si="43"/>
        <v>146.7936</v>
      </c>
      <c r="AG20" s="48">
        <v>5.3678400000000002</v>
      </c>
      <c r="AH20" s="48">
        <v>0</v>
      </c>
      <c r="AI20" s="48">
        <v>3.5079600000000002</v>
      </c>
      <c r="AJ20" s="48">
        <v>0</v>
      </c>
      <c r="AK20" s="48">
        <v>122.5718</v>
      </c>
      <c r="AL20" s="48">
        <v>15.346</v>
      </c>
      <c r="AM20" s="48">
        <v>0</v>
      </c>
      <c r="AN20" s="48">
        <v>0</v>
      </c>
      <c r="AO20" s="48">
        <v>0</v>
      </c>
      <c r="AP20" s="48">
        <v>19.686312999999998</v>
      </c>
      <c r="AQ20" s="48">
        <v>0</v>
      </c>
      <c r="AR20" s="47">
        <f t="shared" si="50"/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  <c r="AX20" s="48">
        <f t="shared" si="44"/>
        <v>5.9140100000000002</v>
      </c>
      <c r="AY20" s="48">
        <v>0</v>
      </c>
      <c r="AZ20" s="48">
        <v>0</v>
      </c>
      <c r="BA20" s="48">
        <v>0</v>
      </c>
      <c r="BB20" s="48">
        <v>5.9140100000000002</v>
      </c>
      <c r="BC20" s="48">
        <v>0</v>
      </c>
      <c r="BD20" s="48">
        <v>0</v>
      </c>
      <c r="BE20" s="48">
        <v>0</v>
      </c>
      <c r="BF20" s="45">
        <f t="shared" si="45"/>
        <v>0</v>
      </c>
      <c r="BG20" s="45">
        <v>0</v>
      </c>
      <c r="BH20" s="45">
        <f t="shared" si="46"/>
        <v>0</v>
      </c>
      <c r="BI20" s="46">
        <v>0</v>
      </c>
      <c r="BJ20" s="46">
        <v>0</v>
      </c>
      <c r="BK20" s="46">
        <v>0</v>
      </c>
      <c r="BL20" s="46">
        <v>0</v>
      </c>
      <c r="BM20" s="46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5">
        <v>0</v>
      </c>
      <c r="BU20" s="46">
        <v>0</v>
      </c>
      <c r="BV20" s="46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6">
        <v>0</v>
      </c>
      <c r="CF20" s="46">
        <v>0</v>
      </c>
      <c r="CG20" s="46">
        <v>0</v>
      </c>
      <c r="CH20" s="41">
        <f t="shared" si="47"/>
        <v>0</v>
      </c>
      <c r="CI20" s="41">
        <v>0</v>
      </c>
      <c r="CJ20" s="41">
        <f t="shared" si="40"/>
        <v>0</v>
      </c>
      <c r="CK20" s="34">
        <v>0</v>
      </c>
      <c r="CL20" s="34">
        <v>0</v>
      </c>
      <c r="CM20" s="34">
        <v>0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41">
        <f t="shared" si="48"/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f t="shared" si="49"/>
        <v>0</v>
      </c>
      <c r="DC20" s="34">
        <v>0</v>
      </c>
      <c r="DD20" s="34">
        <v>0</v>
      </c>
      <c r="DE20" s="34">
        <v>0</v>
      </c>
      <c r="DF20" s="34">
        <v>0</v>
      </c>
      <c r="DG20" s="34">
        <v>0</v>
      </c>
      <c r="DH20" s="34">
        <v>0</v>
      </c>
      <c r="DI20" s="34">
        <v>0</v>
      </c>
      <c r="DJ20" s="30">
        <f t="shared" si="41"/>
        <v>0</v>
      </c>
      <c r="DK20" s="30">
        <v>0</v>
      </c>
      <c r="DL20" s="30">
        <f t="shared" si="42"/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0</v>
      </c>
      <c r="DS20" s="31">
        <v>0</v>
      </c>
      <c r="DT20" s="31">
        <v>0</v>
      </c>
      <c r="DU20" s="31">
        <v>0</v>
      </c>
      <c r="DV20" s="31">
        <v>0</v>
      </c>
      <c r="DW20" s="31">
        <v>0</v>
      </c>
      <c r="DX20" s="30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</row>
    <row r="21" spans="1:141" ht="18.75">
      <c r="A21" s="26" t="s">
        <v>58</v>
      </c>
      <c r="B21" s="29">
        <f t="shared" si="12"/>
        <v>170.63413</v>
      </c>
      <c r="C21" s="29">
        <f t="shared" si="13"/>
        <v>0</v>
      </c>
      <c r="D21" s="29">
        <f t="shared" si="14"/>
        <v>164.47673</v>
      </c>
      <c r="E21" s="29">
        <f t="shared" si="15"/>
        <v>4.7120300000000004</v>
      </c>
      <c r="F21" s="29">
        <f t="shared" si="16"/>
        <v>0</v>
      </c>
      <c r="G21" s="29">
        <f t="shared" si="17"/>
        <v>10.676399999999999</v>
      </c>
      <c r="H21" s="29">
        <f t="shared" si="18"/>
        <v>0</v>
      </c>
      <c r="I21" s="29">
        <f t="shared" si="19"/>
        <v>81.852400000000003</v>
      </c>
      <c r="J21" s="29">
        <f t="shared" si="20"/>
        <v>67.235900000000001</v>
      </c>
      <c r="K21" s="29">
        <f t="shared" si="21"/>
        <v>0</v>
      </c>
      <c r="L21" s="29">
        <f t="shared" si="22"/>
        <v>0</v>
      </c>
      <c r="M21" s="29">
        <f t="shared" si="23"/>
        <v>0</v>
      </c>
      <c r="N21" s="29">
        <f t="shared" si="24"/>
        <v>4.32</v>
      </c>
      <c r="O21" s="29">
        <f t="shared" si="25"/>
        <v>0</v>
      </c>
      <c r="P21" s="29">
        <f t="shared" si="26"/>
        <v>0</v>
      </c>
      <c r="Q21" s="29">
        <f t="shared" si="27"/>
        <v>0</v>
      </c>
      <c r="R21" s="29">
        <f t="shared" si="28"/>
        <v>0</v>
      </c>
      <c r="S21" s="29">
        <f t="shared" si="29"/>
        <v>0</v>
      </c>
      <c r="T21" s="29">
        <f t="shared" si="30"/>
        <v>0</v>
      </c>
      <c r="U21" s="29">
        <f t="shared" si="31"/>
        <v>0</v>
      </c>
      <c r="V21" s="29">
        <f t="shared" si="32"/>
        <v>1.8373999999999999</v>
      </c>
      <c r="W21" s="29">
        <f t="shared" si="33"/>
        <v>0</v>
      </c>
      <c r="X21" s="29">
        <f t="shared" si="34"/>
        <v>0</v>
      </c>
      <c r="Y21" s="29">
        <f t="shared" si="35"/>
        <v>0</v>
      </c>
      <c r="Z21" s="29">
        <f t="shared" si="36"/>
        <v>1.8373999999999999</v>
      </c>
      <c r="AA21" s="29">
        <f t="shared" si="37"/>
        <v>0</v>
      </c>
      <c r="AB21" s="29">
        <f t="shared" si="38"/>
        <v>0</v>
      </c>
      <c r="AC21" s="29">
        <f t="shared" si="39"/>
        <v>0</v>
      </c>
      <c r="AD21" s="47">
        <f>AE21+AF21+AP21+AQ21+AR21+AX21+BE21</f>
        <v>170.63413</v>
      </c>
      <c r="AE21" s="47">
        <v>0</v>
      </c>
      <c r="AF21" s="47">
        <f t="shared" si="43"/>
        <v>164.47673</v>
      </c>
      <c r="AG21" s="48">
        <v>4.7120300000000004</v>
      </c>
      <c r="AH21" s="48">
        <v>0</v>
      </c>
      <c r="AI21" s="48">
        <v>10.676399999999999</v>
      </c>
      <c r="AJ21" s="48">
        <v>0</v>
      </c>
      <c r="AK21" s="48">
        <v>81.852400000000003</v>
      </c>
      <c r="AL21" s="48">
        <v>67.235900000000001</v>
      </c>
      <c r="AM21" s="48">
        <v>0</v>
      </c>
      <c r="AN21" s="48">
        <v>0</v>
      </c>
      <c r="AO21" s="48">
        <v>0</v>
      </c>
      <c r="AP21" s="48">
        <v>4.32</v>
      </c>
      <c r="AQ21" s="48">
        <v>0</v>
      </c>
      <c r="AR21" s="47">
        <f t="shared" si="50"/>
        <v>0</v>
      </c>
      <c r="AS21" s="48">
        <v>0</v>
      </c>
      <c r="AT21" s="48">
        <v>0</v>
      </c>
      <c r="AU21" s="48">
        <v>0</v>
      </c>
      <c r="AV21" s="48">
        <v>0</v>
      </c>
      <c r="AW21" s="48">
        <v>0</v>
      </c>
      <c r="AX21" s="48">
        <f t="shared" si="44"/>
        <v>1.8373999999999999</v>
      </c>
      <c r="AY21" s="48">
        <v>0</v>
      </c>
      <c r="AZ21" s="48">
        <v>0</v>
      </c>
      <c r="BA21" s="48">
        <v>0</v>
      </c>
      <c r="BB21" s="48">
        <v>1.8373999999999999</v>
      </c>
      <c r="BC21" s="48">
        <v>0</v>
      </c>
      <c r="BD21" s="48">
        <v>0</v>
      </c>
      <c r="BE21" s="48">
        <v>0</v>
      </c>
      <c r="BF21" s="45">
        <f t="shared" si="45"/>
        <v>0</v>
      </c>
      <c r="BG21" s="45">
        <v>0</v>
      </c>
      <c r="BH21" s="45">
        <f t="shared" si="46"/>
        <v>0</v>
      </c>
      <c r="BI21" s="46">
        <v>0</v>
      </c>
      <c r="BJ21" s="46">
        <v>0</v>
      </c>
      <c r="BK21" s="46">
        <v>0</v>
      </c>
      <c r="BL21" s="46">
        <v>0</v>
      </c>
      <c r="BM21" s="46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5">
        <v>0</v>
      </c>
      <c r="BU21" s="46">
        <v>0</v>
      </c>
      <c r="BV21" s="46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6">
        <v>0</v>
      </c>
      <c r="CF21" s="46">
        <v>0</v>
      </c>
      <c r="CG21" s="46">
        <v>0</v>
      </c>
      <c r="CH21" s="41">
        <f t="shared" si="47"/>
        <v>0</v>
      </c>
      <c r="CI21" s="41">
        <v>0</v>
      </c>
      <c r="CJ21" s="41">
        <f t="shared" si="40"/>
        <v>0</v>
      </c>
      <c r="CK21" s="34">
        <v>0</v>
      </c>
      <c r="CL21" s="34">
        <v>0</v>
      </c>
      <c r="CM21" s="34">
        <v>0</v>
      </c>
      <c r="CN21" s="34">
        <v>0</v>
      </c>
      <c r="CO21" s="34">
        <v>0</v>
      </c>
      <c r="CP21" s="34">
        <v>0</v>
      </c>
      <c r="CQ21" s="34">
        <v>0</v>
      </c>
      <c r="CR21" s="34">
        <v>0</v>
      </c>
      <c r="CS21" s="34">
        <v>0</v>
      </c>
      <c r="CT21" s="34">
        <v>0</v>
      </c>
      <c r="CU21" s="34">
        <v>0</v>
      </c>
      <c r="CV21" s="41">
        <f t="shared" si="48"/>
        <v>0</v>
      </c>
      <c r="CW21" s="34">
        <v>0</v>
      </c>
      <c r="CX21" s="34">
        <v>0</v>
      </c>
      <c r="CY21" s="34">
        <v>0</v>
      </c>
      <c r="CZ21" s="34">
        <v>0</v>
      </c>
      <c r="DA21" s="34">
        <v>0</v>
      </c>
      <c r="DB21" s="34">
        <f t="shared" si="49"/>
        <v>0</v>
      </c>
      <c r="DC21" s="34">
        <v>0</v>
      </c>
      <c r="DD21" s="34">
        <v>0</v>
      </c>
      <c r="DE21" s="34">
        <v>0</v>
      </c>
      <c r="DF21" s="34">
        <v>0</v>
      </c>
      <c r="DG21" s="34">
        <v>0</v>
      </c>
      <c r="DH21" s="34">
        <v>0</v>
      </c>
      <c r="DI21" s="34">
        <v>0</v>
      </c>
      <c r="DJ21" s="30">
        <f t="shared" si="41"/>
        <v>0</v>
      </c>
      <c r="DK21" s="30">
        <v>0</v>
      </c>
      <c r="DL21" s="30">
        <f t="shared" si="42"/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0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</row>
    <row r="22" spans="1:141" ht="18.75">
      <c r="A22" s="26" t="s">
        <v>59</v>
      </c>
      <c r="B22" s="29">
        <f>AD22+BF22+CH22+DJ22</f>
        <v>143.74238000000003</v>
      </c>
      <c r="C22" s="29">
        <f t="shared" si="13"/>
        <v>0</v>
      </c>
      <c r="D22" s="29">
        <f t="shared" si="14"/>
        <v>140.78536000000003</v>
      </c>
      <c r="E22" s="29">
        <f t="shared" si="15"/>
        <v>5.2113300000000002</v>
      </c>
      <c r="F22" s="29">
        <f t="shared" si="16"/>
        <v>0</v>
      </c>
      <c r="G22" s="29">
        <f t="shared" si="17"/>
        <v>8.0390800000000002</v>
      </c>
      <c r="H22" s="29">
        <f t="shared" si="18"/>
        <v>0</v>
      </c>
      <c r="I22" s="29">
        <f t="shared" si="19"/>
        <v>92.4</v>
      </c>
      <c r="J22" s="29">
        <f t="shared" si="20"/>
        <v>17.13495</v>
      </c>
      <c r="K22" s="29">
        <f t="shared" si="21"/>
        <v>0</v>
      </c>
      <c r="L22" s="29">
        <f t="shared" si="22"/>
        <v>0</v>
      </c>
      <c r="M22" s="29">
        <f t="shared" si="23"/>
        <v>18</v>
      </c>
      <c r="N22" s="29">
        <f t="shared" si="24"/>
        <v>0</v>
      </c>
      <c r="O22" s="29">
        <f t="shared" si="25"/>
        <v>0</v>
      </c>
      <c r="P22" s="29">
        <f t="shared" si="26"/>
        <v>0</v>
      </c>
      <c r="Q22" s="29">
        <f t="shared" si="27"/>
        <v>0</v>
      </c>
      <c r="R22" s="29">
        <f t="shared" si="28"/>
        <v>0</v>
      </c>
      <c r="S22" s="29">
        <f t="shared" si="29"/>
        <v>0</v>
      </c>
      <c r="T22" s="29">
        <f t="shared" si="30"/>
        <v>0</v>
      </c>
      <c r="U22" s="29">
        <f t="shared" si="31"/>
        <v>0</v>
      </c>
      <c r="V22" s="29">
        <f t="shared" si="32"/>
        <v>2.95702</v>
      </c>
      <c r="W22" s="29">
        <f t="shared" si="33"/>
        <v>0</v>
      </c>
      <c r="X22" s="29">
        <f t="shared" si="34"/>
        <v>0</v>
      </c>
      <c r="Y22" s="29">
        <f t="shared" si="35"/>
        <v>0</v>
      </c>
      <c r="Z22" s="29">
        <f t="shared" si="36"/>
        <v>2.95702</v>
      </c>
      <c r="AA22" s="29">
        <f t="shared" si="37"/>
        <v>0</v>
      </c>
      <c r="AB22" s="29">
        <f t="shared" si="38"/>
        <v>0</v>
      </c>
      <c r="AC22" s="29">
        <f t="shared" si="39"/>
        <v>0</v>
      </c>
      <c r="AD22" s="47">
        <f>AE22+AF22+AP22+AQ22+AR22+AX22+BE22</f>
        <v>143.74238000000003</v>
      </c>
      <c r="AE22" s="47">
        <v>0</v>
      </c>
      <c r="AF22" s="47">
        <f t="shared" si="43"/>
        <v>140.78536000000003</v>
      </c>
      <c r="AG22" s="48">
        <v>5.2113300000000002</v>
      </c>
      <c r="AH22" s="48">
        <v>0</v>
      </c>
      <c r="AI22" s="48">
        <v>8.0390800000000002</v>
      </c>
      <c r="AJ22" s="48">
        <v>0</v>
      </c>
      <c r="AK22" s="48">
        <v>92.4</v>
      </c>
      <c r="AL22" s="48">
        <v>17.13495</v>
      </c>
      <c r="AM22" s="48">
        <v>0</v>
      </c>
      <c r="AN22" s="48">
        <v>0</v>
      </c>
      <c r="AO22" s="48">
        <v>18</v>
      </c>
      <c r="AP22" s="48">
        <v>0</v>
      </c>
      <c r="AQ22" s="48">
        <v>0</v>
      </c>
      <c r="AR22" s="47">
        <f t="shared" si="50"/>
        <v>0</v>
      </c>
      <c r="AS22" s="48">
        <v>0</v>
      </c>
      <c r="AT22" s="48">
        <v>0</v>
      </c>
      <c r="AU22" s="48">
        <v>0</v>
      </c>
      <c r="AV22" s="48">
        <v>0</v>
      </c>
      <c r="AW22" s="48">
        <v>0</v>
      </c>
      <c r="AX22" s="48">
        <f t="shared" si="44"/>
        <v>2.95702</v>
      </c>
      <c r="AY22" s="48">
        <v>0</v>
      </c>
      <c r="AZ22" s="48">
        <v>0</v>
      </c>
      <c r="BA22" s="48">
        <v>0</v>
      </c>
      <c r="BB22" s="48">
        <v>2.95702</v>
      </c>
      <c r="BC22" s="48">
        <v>0</v>
      </c>
      <c r="BD22" s="48">
        <v>0</v>
      </c>
      <c r="BE22" s="48">
        <v>0</v>
      </c>
      <c r="BF22" s="45">
        <f t="shared" si="45"/>
        <v>0</v>
      </c>
      <c r="BG22" s="45">
        <v>0</v>
      </c>
      <c r="BH22" s="45">
        <f t="shared" si="46"/>
        <v>0</v>
      </c>
      <c r="BI22" s="46">
        <v>0</v>
      </c>
      <c r="BJ22" s="46">
        <v>0</v>
      </c>
      <c r="BK22" s="46">
        <v>0</v>
      </c>
      <c r="BL22" s="46">
        <v>0</v>
      </c>
      <c r="BM22" s="46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5">
        <v>0</v>
      </c>
      <c r="BU22" s="46">
        <v>0</v>
      </c>
      <c r="BV22" s="46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1">
        <f t="shared" si="47"/>
        <v>0</v>
      </c>
      <c r="CI22" s="41">
        <v>0</v>
      </c>
      <c r="CJ22" s="41">
        <f t="shared" si="40"/>
        <v>0</v>
      </c>
      <c r="CK22" s="34">
        <v>0</v>
      </c>
      <c r="CL22" s="34">
        <v>0</v>
      </c>
      <c r="CM22" s="34">
        <v>0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4">
        <v>0</v>
      </c>
      <c r="CU22" s="34">
        <v>0</v>
      </c>
      <c r="CV22" s="41">
        <f t="shared" si="48"/>
        <v>0</v>
      </c>
      <c r="CW22" s="34">
        <v>0</v>
      </c>
      <c r="CX22" s="34">
        <v>0</v>
      </c>
      <c r="CY22" s="34">
        <v>0</v>
      </c>
      <c r="CZ22" s="34">
        <v>0</v>
      </c>
      <c r="DA22" s="34">
        <v>0</v>
      </c>
      <c r="DB22" s="34">
        <f t="shared" si="49"/>
        <v>0</v>
      </c>
      <c r="DC22" s="34">
        <v>0</v>
      </c>
      <c r="DD22" s="34">
        <v>0</v>
      </c>
      <c r="DE22" s="34">
        <v>0</v>
      </c>
      <c r="DF22" s="34">
        <v>0</v>
      </c>
      <c r="DG22" s="34">
        <v>0</v>
      </c>
      <c r="DH22" s="34">
        <v>0</v>
      </c>
      <c r="DI22" s="34">
        <v>0</v>
      </c>
      <c r="DJ22" s="30">
        <f t="shared" si="41"/>
        <v>0</v>
      </c>
      <c r="DK22" s="30">
        <v>0</v>
      </c>
      <c r="DL22" s="30">
        <f t="shared" si="42"/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0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>
        <v>0</v>
      </c>
      <c r="EF22" s="31">
        <v>0</v>
      </c>
      <c r="EG22" s="31">
        <v>0</v>
      </c>
      <c r="EH22" s="31">
        <v>0</v>
      </c>
      <c r="EI22" s="31">
        <v>0</v>
      </c>
      <c r="EJ22" s="31">
        <v>0</v>
      </c>
      <c r="EK22" s="31">
        <v>0</v>
      </c>
    </row>
    <row r="23" spans="1:141">
      <c r="B23" s="28"/>
    </row>
    <row r="24" spans="1:141" ht="15" customHeight="1">
      <c r="B24" s="118" t="s">
        <v>83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26" t="s">
        <v>45</v>
      </c>
      <c r="AG24" s="126"/>
      <c r="AH24" s="126"/>
      <c r="AI24" s="126"/>
      <c r="AJ24" s="126"/>
      <c r="AK24" s="126"/>
      <c r="AL24" s="126"/>
      <c r="AM24" s="126"/>
      <c r="AN24" s="126"/>
      <c r="AO24" s="126"/>
      <c r="BF24" s="133" t="s">
        <v>45</v>
      </c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CH24" s="132" t="s">
        <v>45</v>
      </c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DM24" s="49" t="s">
        <v>45</v>
      </c>
      <c r="DN24" s="49"/>
      <c r="DO24" s="49"/>
      <c r="DP24" s="49"/>
      <c r="DQ24" s="49"/>
      <c r="DR24" s="49"/>
      <c r="DS24" s="49"/>
      <c r="DT24" s="49"/>
      <c r="DU24" s="49"/>
      <c r="DV24" s="49"/>
    </row>
    <row r="25" spans="1:141" ht="15" customHeight="1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CH25" s="132"/>
      <c r="CI25" s="132"/>
      <c r="CJ25" s="132"/>
      <c r="CK25" s="132"/>
      <c r="CL25" s="132"/>
      <c r="CM25" s="132"/>
      <c r="CN25" s="132"/>
      <c r="CO25" s="132"/>
      <c r="CP25" s="132"/>
      <c r="CQ25" s="132"/>
      <c r="CR25" s="132"/>
      <c r="DM25" s="49"/>
      <c r="DN25" s="49"/>
      <c r="DO25" s="49"/>
      <c r="DP25" s="49"/>
      <c r="DQ25" s="49"/>
      <c r="DR25" s="49"/>
      <c r="DS25" s="49"/>
      <c r="DT25" s="49"/>
      <c r="DU25" s="49"/>
      <c r="DV25" s="49"/>
    </row>
    <row r="26" spans="1:141" ht="15" customHeight="1">
      <c r="B26" s="115" t="s">
        <v>45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</row>
    <row r="34" spans="57:57">
      <c r="BE34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2021-03-31T05:33:35Z</cp:lastPrinted>
  <dcterms:created xsi:type="dcterms:W3CDTF">2019-01-14T14:15:26Z</dcterms:created>
  <dcterms:modified xsi:type="dcterms:W3CDTF">2021-04-19T12:31:12Z</dcterms:modified>
</cp:coreProperties>
</file>