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600" yWindow="525" windowWidth="19440" windowHeight="10170"/>
  </bookViews>
  <sheets>
    <sheet name="Лист1" sheetId="1" r:id="rId1"/>
  </sheets>
  <definedNames>
    <definedName name="_xlnm.Print_Titles" localSheetId="0">Лист1!$3:$5</definedName>
  </definedNames>
  <calcPr calcId="124519"/>
</workbook>
</file>

<file path=xl/calcChain.xml><?xml version="1.0" encoding="utf-8"?>
<calcChain xmlns="http://schemas.openxmlformats.org/spreadsheetml/2006/main">
  <c r="Q10" i="1"/>
  <c r="P191"/>
  <c r="Q191"/>
  <c r="Q190" s="1"/>
  <c r="Q189" s="1"/>
  <c r="O191"/>
  <c r="O167"/>
  <c r="O166" s="1"/>
  <c r="O145"/>
  <c r="O144" s="1"/>
  <c r="O143" s="1"/>
  <c r="Q156"/>
  <c r="P156"/>
  <c r="O156"/>
  <c r="N156"/>
  <c r="M156"/>
  <c r="M161"/>
  <c r="N161"/>
  <c r="Q168"/>
  <c r="P168"/>
  <c r="P167" s="1"/>
  <c r="P166" s="1"/>
  <c r="Q172"/>
  <c r="P172"/>
  <c r="P171" s="1"/>
  <c r="P170" s="1"/>
  <c r="Q171"/>
  <c r="Q170" s="1"/>
  <c r="O172"/>
  <c r="O171" s="1"/>
  <c r="O170" s="1"/>
  <c r="P184"/>
  <c r="Q184"/>
  <c r="O184"/>
  <c r="O183" s="1"/>
  <c r="O182" s="1"/>
  <c r="N203"/>
  <c r="N202" s="1"/>
  <c r="N201" s="1"/>
  <c r="N199"/>
  <c r="N198" s="1"/>
  <c r="N196"/>
  <c r="N195" s="1"/>
  <c r="N193"/>
  <c r="N192" s="1"/>
  <c r="N190"/>
  <c r="N189" s="1"/>
  <c r="N186"/>
  <c r="N185" s="1"/>
  <c r="N183"/>
  <c r="N182" s="1"/>
  <c r="N180"/>
  <c r="N179" s="1"/>
  <c r="N177"/>
  <c r="N176" s="1"/>
  <c r="N174"/>
  <c r="N173" s="1"/>
  <c r="N171"/>
  <c r="N170" s="1"/>
  <c r="N167"/>
  <c r="N166" s="1"/>
  <c r="N164"/>
  <c r="N163" s="1"/>
  <c r="N159"/>
  <c r="N158" s="1"/>
  <c r="N154"/>
  <c r="N153"/>
  <c r="N151"/>
  <c r="N150" s="1"/>
  <c r="N147"/>
  <c r="N146" s="1"/>
  <c r="N144"/>
  <c r="N143" s="1"/>
  <c r="N138"/>
  <c r="N137" s="1"/>
  <c r="N136" s="1"/>
  <c r="N134"/>
  <c r="N133" s="1"/>
  <c r="N129"/>
  <c r="N128" s="1"/>
  <c r="N127" s="1"/>
  <c r="N126" s="1"/>
  <c r="N124"/>
  <c r="N123" s="1"/>
  <c r="N122" s="1"/>
  <c r="N120"/>
  <c r="N119" s="1"/>
  <c r="N117"/>
  <c r="N116" s="1"/>
  <c r="N114"/>
  <c r="N113" s="1"/>
  <c r="N111"/>
  <c r="N110" s="1"/>
  <c r="N108"/>
  <c r="N107" s="1"/>
  <c r="N105"/>
  <c r="N104" s="1"/>
  <c r="N102"/>
  <c r="N101" s="1"/>
  <c r="N99"/>
  <c r="N98" s="1"/>
  <c r="N96"/>
  <c r="N95"/>
  <c r="N93"/>
  <c r="N92" s="1"/>
  <c r="N88"/>
  <c r="N87" s="1"/>
  <c r="N85"/>
  <c r="N83"/>
  <c r="N82" s="1"/>
  <c r="N79"/>
  <c r="N78" s="1"/>
  <c r="N77" s="1"/>
  <c r="N74"/>
  <c r="N73" s="1"/>
  <c r="N72" s="1"/>
  <c r="N70"/>
  <c r="N69" s="1"/>
  <c r="N68" s="1"/>
  <c r="N65"/>
  <c r="N64" s="1"/>
  <c r="N62"/>
  <c r="N61" s="1"/>
  <c r="N60" s="1"/>
  <c r="N58"/>
  <c r="N57"/>
  <c r="N56" s="1"/>
  <c r="N54"/>
  <c r="N53" s="1"/>
  <c r="N51"/>
  <c r="N50" s="1"/>
  <c r="N48"/>
  <c r="N46"/>
  <c r="N45"/>
  <c r="N44" s="1"/>
  <c r="N41"/>
  <c r="N40" s="1"/>
  <c r="N39" s="1"/>
  <c r="N37"/>
  <c r="N36" s="1"/>
  <c r="N34"/>
  <c r="N33" s="1"/>
  <c r="N31"/>
  <c r="N29"/>
  <c r="N28" s="1"/>
  <c r="N26"/>
  <c r="N25" s="1"/>
  <c r="N23"/>
  <c r="N22" s="1"/>
  <c r="N18"/>
  <c r="N16"/>
  <c r="N14"/>
  <c r="N10"/>
  <c r="O203"/>
  <c r="O202" s="1"/>
  <c r="O201" s="1"/>
  <c r="P203"/>
  <c r="P202" s="1"/>
  <c r="P201" s="1"/>
  <c r="Q203"/>
  <c r="Q202" s="1"/>
  <c r="Q201" s="1"/>
  <c r="O199"/>
  <c r="O198" s="1"/>
  <c r="P199"/>
  <c r="P198" s="1"/>
  <c r="Q199"/>
  <c r="Q198" s="1"/>
  <c r="O196"/>
  <c r="O195" s="1"/>
  <c r="P196"/>
  <c r="P195" s="1"/>
  <c r="Q196"/>
  <c r="Q195" s="1"/>
  <c r="O193"/>
  <c r="O192" s="1"/>
  <c r="P193"/>
  <c r="P192" s="1"/>
  <c r="Q193"/>
  <c r="Q192" s="1"/>
  <c r="O190"/>
  <c r="O189" s="1"/>
  <c r="O188" s="1"/>
  <c r="P190"/>
  <c r="P189" s="1"/>
  <c r="O186"/>
  <c r="O185" s="1"/>
  <c r="P186"/>
  <c r="P185" s="1"/>
  <c r="Q186"/>
  <c r="Q185" s="1"/>
  <c r="P183"/>
  <c r="P182" s="1"/>
  <c r="Q183"/>
  <c r="Q182" s="1"/>
  <c r="O180"/>
  <c r="O179" s="1"/>
  <c r="P180"/>
  <c r="P179" s="1"/>
  <c r="Q180"/>
  <c r="Q179" s="1"/>
  <c r="O177"/>
  <c r="O176" s="1"/>
  <c r="P177"/>
  <c r="P176" s="1"/>
  <c r="Q177"/>
  <c r="Q176" s="1"/>
  <c r="O174"/>
  <c r="O173" s="1"/>
  <c r="P174"/>
  <c r="P173" s="1"/>
  <c r="Q174"/>
  <c r="Q173" s="1"/>
  <c r="Q167"/>
  <c r="Q166" s="1"/>
  <c r="O164"/>
  <c r="O163" s="1"/>
  <c r="O161" s="1"/>
  <c r="P164"/>
  <c r="P163" s="1"/>
  <c r="P161" s="1"/>
  <c r="Q164"/>
  <c r="Q163" s="1"/>
  <c r="Q161" s="1"/>
  <c r="O159"/>
  <c r="O158" s="1"/>
  <c r="P159"/>
  <c r="P158" s="1"/>
  <c r="Q159"/>
  <c r="Q158" s="1"/>
  <c r="O154"/>
  <c r="O153" s="1"/>
  <c r="P154"/>
  <c r="P153" s="1"/>
  <c r="Q154"/>
  <c r="Q153" s="1"/>
  <c r="O151"/>
  <c r="O150" s="1"/>
  <c r="P151"/>
  <c r="P150" s="1"/>
  <c r="Q151"/>
  <c r="Q150" s="1"/>
  <c r="Q149" s="1"/>
  <c r="O147"/>
  <c r="O146" s="1"/>
  <c r="P147"/>
  <c r="P146" s="1"/>
  <c r="Q147"/>
  <c r="Q146" s="1"/>
  <c r="P144"/>
  <c r="P143" s="1"/>
  <c r="Q144"/>
  <c r="Q143" s="1"/>
  <c r="O138"/>
  <c r="O137" s="1"/>
  <c r="O136" s="1"/>
  <c r="P138"/>
  <c r="P137" s="1"/>
  <c r="P136" s="1"/>
  <c r="Q138"/>
  <c r="Q137" s="1"/>
  <c r="Q136" s="1"/>
  <c r="O134"/>
  <c r="P134"/>
  <c r="Q134"/>
  <c r="O128"/>
  <c r="O127" s="1"/>
  <c r="O126" s="1"/>
  <c r="P128"/>
  <c r="P127" s="1"/>
  <c r="P126" s="1"/>
  <c r="Q128"/>
  <c r="Q127" s="1"/>
  <c r="Q126" s="1"/>
  <c r="O124"/>
  <c r="O123" s="1"/>
  <c r="O122" s="1"/>
  <c r="P124"/>
  <c r="P123" s="1"/>
  <c r="P122" s="1"/>
  <c r="Q124"/>
  <c r="Q123" s="1"/>
  <c r="Q122" s="1"/>
  <c r="O120"/>
  <c r="O119" s="1"/>
  <c r="P120"/>
  <c r="P119" s="1"/>
  <c r="Q120"/>
  <c r="Q119" s="1"/>
  <c r="O117"/>
  <c r="O116" s="1"/>
  <c r="P117"/>
  <c r="P116" s="1"/>
  <c r="Q117"/>
  <c r="Q116" s="1"/>
  <c r="O114"/>
  <c r="O113" s="1"/>
  <c r="P114"/>
  <c r="P113" s="1"/>
  <c r="Q114"/>
  <c r="Q113" s="1"/>
  <c r="O111"/>
  <c r="O110" s="1"/>
  <c r="P111"/>
  <c r="P110" s="1"/>
  <c r="Q111"/>
  <c r="Q110" s="1"/>
  <c r="O108"/>
  <c r="O107" s="1"/>
  <c r="P108"/>
  <c r="P107" s="1"/>
  <c r="Q108"/>
  <c r="Q107" s="1"/>
  <c r="O105"/>
  <c r="O104" s="1"/>
  <c r="P105"/>
  <c r="P104" s="1"/>
  <c r="Q105"/>
  <c r="Q104" s="1"/>
  <c r="O102"/>
  <c r="O101" s="1"/>
  <c r="P102"/>
  <c r="P101" s="1"/>
  <c r="Q102"/>
  <c r="Q101" s="1"/>
  <c r="O99"/>
  <c r="O98" s="1"/>
  <c r="P99"/>
  <c r="P98" s="1"/>
  <c r="Q99"/>
  <c r="Q98" s="1"/>
  <c r="O96"/>
  <c r="O95" s="1"/>
  <c r="P96"/>
  <c r="P95" s="1"/>
  <c r="Q96"/>
  <c r="Q95" s="1"/>
  <c r="O93"/>
  <c r="O92" s="1"/>
  <c r="P93"/>
  <c r="P92" s="1"/>
  <c r="Q93"/>
  <c r="Q92" s="1"/>
  <c r="O88"/>
  <c r="O87" s="1"/>
  <c r="P88"/>
  <c r="P87" s="1"/>
  <c r="Q88"/>
  <c r="Q87" s="1"/>
  <c r="O85"/>
  <c r="P85"/>
  <c r="Q85"/>
  <c r="O83"/>
  <c r="P83"/>
  <c r="Q83"/>
  <c r="O79"/>
  <c r="O78" s="1"/>
  <c r="O77" s="1"/>
  <c r="P78"/>
  <c r="P77" s="1"/>
  <c r="Q78"/>
  <c r="Q77" s="1"/>
  <c r="O74"/>
  <c r="O73" s="1"/>
  <c r="O72" s="1"/>
  <c r="P74"/>
  <c r="P73" s="1"/>
  <c r="P72" s="1"/>
  <c r="Q74"/>
  <c r="Q73" s="1"/>
  <c r="Q72" s="1"/>
  <c r="O70"/>
  <c r="O69" s="1"/>
  <c r="O68" s="1"/>
  <c r="P70"/>
  <c r="P69" s="1"/>
  <c r="P68" s="1"/>
  <c r="Q70"/>
  <c r="Q69" s="1"/>
  <c r="Q68" s="1"/>
  <c r="O65"/>
  <c r="O64" s="1"/>
  <c r="P65"/>
  <c r="P64" s="1"/>
  <c r="Q65"/>
  <c r="Q64" s="1"/>
  <c r="O62"/>
  <c r="O61" s="1"/>
  <c r="O60" s="1"/>
  <c r="P62"/>
  <c r="P61" s="1"/>
  <c r="P60" s="1"/>
  <c r="Q62"/>
  <c r="Q61" s="1"/>
  <c r="Q60" s="1"/>
  <c r="O58"/>
  <c r="O57" s="1"/>
  <c r="O56" s="1"/>
  <c r="P58"/>
  <c r="P57" s="1"/>
  <c r="P56" s="1"/>
  <c r="Q58"/>
  <c r="Q57" s="1"/>
  <c r="Q56" s="1"/>
  <c r="O54"/>
  <c r="O53" s="1"/>
  <c r="P54"/>
  <c r="P53" s="1"/>
  <c r="Q54"/>
  <c r="Q53" s="1"/>
  <c r="O51"/>
  <c r="O50" s="1"/>
  <c r="P51"/>
  <c r="P50" s="1"/>
  <c r="Q51"/>
  <c r="Q50" s="1"/>
  <c r="O48"/>
  <c r="P48"/>
  <c r="Q48"/>
  <c r="O46"/>
  <c r="O45" s="1"/>
  <c r="P46"/>
  <c r="P45" s="1"/>
  <c r="Q46"/>
  <c r="O41"/>
  <c r="O40" s="1"/>
  <c r="O39" s="1"/>
  <c r="P41"/>
  <c r="P40" s="1"/>
  <c r="P39" s="1"/>
  <c r="Q41"/>
  <c r="Q40" s="1"/>
  <c r="Q39" s="1"/>
  <c r="O37"/>
  <c r="O36" s="1"/>
  <c r="P37"/>
  <c r="P36" s="1"/>
  <c r="Q37"/>
  <c r="Q36" s="1"/>
  <c r="O34"/>
  <c r="O33" s="1"/>
  <c r="P34"/>
  <c r="P33" s="1"/>
  <c r="Q34"/>
  <c r="Q33" s="1"/>
  <c r="O31"/>
  <c r="P31"/>
  <c r="Q31"/>
  <c r="O29"/>
  <c r="O28" s="1"/>
  <c r="P29"/>
  <c r="P28" s="1"/>
  <c r="Q29"/>
  <c r="Q28" s="1"/>
  <c r="O26"/>
  <c r="O25" s="1"/>
  <c r="P26"/>
  <c r="P25" s="1"/>
  <c r="Q26"/>
  <c r="Q25" s="1"/>
  <c r="O23"/>
  <c r="O22" s="1"/>
  <c r="P23"/>
  <c r="P22" s="1"/>
  <c r="Q23"/>
  <c r="Q22" s="1"/>
  <c r="O18"/>
  <c r="P18"/>
  <c r="Q18"/>
  <c r="O16"/>
  <c r="P16"/>
  <c r="Q16"/>
  <c r="O14"/>
  <c r="P14"/>
  <c r="Q14"/>
  <c r="Q9" s="1"/>
  <c r="Q8" s="1"/>
  <c r="O10"/>
  <c r="P10"/>
  <c r="M10"/>
  <c r="M14"/>
  <c r="M16"/>
  <c r="M18"/>
  <c r="M23"/>
  <c r="M22" s="1"/>
  <c r="M26"/>
  <c r="M25" s="1"/>
  <c r="M29"/>
  <c r="M28" s="1"/>
  <c r="M31"/>
  <c r="M34"/>
  <c r="M33" s="1"/>
  <c r="M37"/>
  <c r="M36" s="1"/>
  <c r="M40"/>
  <c r="M39" s="1"/>
  <c r="M41"/>
  <c r="M46"/>
  <c r="M48"/>
  <c r="M45" s="1"/>
  <c r="M44" s="1"/>
  <c r="M51"/>
  <c r="M50" s="1"/>
  <c r="M54"/>
  <c r="M53" s="1"/>
  <c r="M58"/>
  <c r="M57" s="1"/>
  <c r="M56" s="1"/>
  <c r="M62"/>
  <c r="M61" s="1"/>
  <c r="M60" s="1"/>
  <c r="M65"/>
  <c r="M64" s="1"/>
  <c r="M70"/>
  <c r="M69" s="1"/>
  <c r="M68" s="1"/>
  <c r="M74"/>
  <c r="M73" s="1"/>
  <c r="M72" s="1"/>
  <c r="M79"/>
  <c r="M78" s="1"/>
  <c r="M77" s="1"/>
  <c r="M85"/>
  <c r="M88"/>
  <c r="M87" s="1"/>
  <c r="M83"/>
  <c r="M93"/>
  <c r="M92" s="1"/>
  <c r="M96"/>
  <c r="M95" s="1"/>
  <c r="M99"/>
  <c r="M98" s="1"/>
  <c r="M102"/>
  <c r="M101" s="1"/>
  <c r="M105"/>
  <c r="M104" s="1"/>
  <c r="M108"/>
  <c r="M107" s="1"/>
  <c r="M111"/>
  <c r="M110" s="1"/>
  <c r="M114"/>
  <c r="M113" s="1"/>
  <c r="M117"/>
  <c r="M116" s="1"/>
  <c r="M120"/>
  <c r="M119" s="1"/>
  <c r="M123"/>
  <c r="M122" s="1"/>
  <c r="M124"/>
  <c r="M129"/>
  <c r="M128" s="1"/>
  <c r="M127" s="1"/>
  <c r="M126" s="1"/>
  <c r="M134"/>
  <c r="M133" s="1"/>
  <c r="M137"/>
  <c r="M136" s="1"/>
  <c r="M138"/>
  <c r="M144"/>
  <c r="M143" s="1"/>
  <c r="M146"/>
  <c r="M147"/>
  <c r="M151"/>
  <c r="M150" s="1"/>
  <c r="M154"/>
  <c r="M153" s="1"/>
  <c r="M158"/>
  <c r="M159"/>
  <c r="M164"/>
  <c r="M163" s="1"/>
  <c r="M166"/>
  <c r="M167"/>
  <c r="M171"/>
  <c r="M170" s="1"/>
  <c r="M174"/>
  <c r="M173" s="1"/>
  <c r="M177"/>
  <c r="M176" s="1"/>
  <c r="M180"/>
  <c r="M179" s="1"/>
  <c r="M182"/>
  <c r="M183"/>
  <c r="M186"/>
  <c r="M185" s="1"/>
  <c r="M189"/>
  <c r="M190"/>
  <c r="M193"/>
  <c r="M192" s="1"/>
  <c r="M196"/>
  <c r="M195" s="1"/>
  <c r="M199"/>
  <c r="M198" s="1"/>
  <c r="M203"/>
  <c r="M202" s="1"/>
  <c r="M201" s="1"/>
  <c r="M169" l="1"/>
  <c r="Q45"/>
  <c r="M142"/>
  <c r="M21"/>
  <c r="P82"/>
  <c r="P149"/>
  <c r="N9"/>
  <c r="N8" s="1"/>
  <c r="N67"/>
  <c r="M82"/>
  <c r="O9"/>
  <c r="O8" s="1"/>
  <c r="P188"/>
  <c r="N149"/>
  <c r="M188"/>
  <c r="M149"/>
  <c r="M141" s="1"/>
  <c r="M91"/>
  <c r="M90" s="1"/>
  <c r="M20"/>
  <c r="M43"/>
  <c r="M81"/>
  <c r="M76" s="1"/>
  <c r="M67"/>
  <c r="M7" s="1"/>
  <c r="M9"/>
  <c r="M8" s="1"/>
  <c r="N91"/>
  <c r="N90" s="1"/>
  <c r="N142"/>
  <c r="Q82"/>
  <c r="N188"/>
  <c r="O149"/>
  <c r="P9"/>
  <c r="P8" s="1"/>
  <c r="Q188"/>
  <c r="N21"/>
  <c r="N20" s="1"/>
  <c r="N81"/>
  <c r="N76" s="1"/>
  <c r="N169"/>
  <c r="N43"/>
  <c r="O169"/>
  <c r="P169"/>
  <c r="Q169"/>
  <c r="O142"/>
  <c r="P142"/>
  <c r="Q142"/>
  <c r="P91"/>
  <c r="P90" s="1"/>
  <c r="O91"/>
  <c r="O90" s="1"/>
  <c r="Q91"/>
  <c r="Q90" s="1"/>
  <c r="P81"/>
  <c r="Q81"/>
  <c r="Q76" s="1"/>
  <c r="O82"/>
  <c r="O81" s="1"/>
  <c r="O76" s="1"/>
  <c r="P76"/>
  <c r="Q67"/>
  <c r="O67"/>
  <c r="P67"/>
  <c r="O44"/>
  <c r="O43" s="1"/>
  <c r="P44"/>
  <c r="P43" s="1"/>
  <c r="Q44"/>
  <c r="Q43" s="1"/>
  <c r="O21"/>
  <c r="O20" s="1"/>
  <c r="P21"/>
  <c r="P20" s="1"/>
  <c r="Q21"/>
  <c r="Q20" s="1"/>
  <c r="N7" l="1"/>
  <c r="N140"/>
  <c r="Q7"/>
  <c r="M140"/>
  <c r="O7"/>
  <c r="P7"/>
  <c r="M205"/>
  <c r="N141"/>
  <c r="Q141"/>
  <c r="N205"/>
  <c r="P140"/>
  <c r="O141"/>
  <c r="O140"/>
  <c r="P141"/>
  <c r="Q140"/>
  <c r="O205" l="1"/>
  <c r="P205"/>
  <c r="Q205"/>
</calcChain>
</file>

<file path=xl/sharedStrings.xml><?xml version="1.0" encoding="utf-8"?>
<sst xmlns="http://schemas.openxmlformats.org/spreadsheetml/2006/main" count="1727" uniqueCount="259">
  <si>
    <t>Код классификации доходов бюджетов</t>
  </si>
  <si>
    <t>Наименование кода классификации доходов бюджета</t>
  </si>
  <si>
    <t>Наименование главного администратора доходов бюджета</t>
  </si>
  <si>
    <t>Код главного администратора доходов бюджета</t>
  </si>
  <si>
    <t>код вида доходов бюджета</t>
  </si>
  <si>
    <t>код подвида доходов бюджета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</si>
  <si>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</si>
  <si>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</si>
  <si>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</si>
  <si>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</si>
  <si>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</si>
  <si>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</si>
  <si>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</si>
  <si>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</si>
  <si>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00</t>
  </si>
  <si>
    <t>000</t>
  </si>
  <si>
    <t>0000</t>
  </si>
  <si>
    <t>НАЛОГОВЫЕ И НЕНАЛОГОВЫЕ ДОХОДЫ</t>
  </si>
  <si>
    <t>01</t>
  </si>
  <si>
    <t>НАЛОГИ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</si>
  <si>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</si>
  <si>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</si>
  <si>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</si>
  <si>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</si>
  <si>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</si>
  <si>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</t>
  </si>
  <si>
    <t>Федеральная налоговая служба</t>
  </si>
  <si>
    <t>020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</si>
  <si>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</si>
  <si>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030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</si>
  <si>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</si>
  <si>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040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</si>
  <si>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</si>
  <si>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080</t>
  </si>
  <si>
    <t>Налог на доходы физических лиц в части суммы налога, превышающей 650 000 рублей, относящейся к части налоговой базы, превышающей 5 000 000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</si>
  <si>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05</t>
  </si>
  <si>
    <t>НАЛОГИ НА СОВОКУПНЫЙ ДОХОД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</si>
  <si>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</si>
  <si>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</si>
  <si>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</si>
  <si>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</si>
  <si>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021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</si>
  <si>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</si>
  <si>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Единый налог на вмененный доход для отдельных видов деятельности</t>
  </si>
  <si>
    <t>Единый налог на вмененный доход для отдельных видов деятельности (за налоговые периоды, истекшие до 1 января 2011 года)</t>
  </si>
  <si>
    <t>03</t>
  </si>
  <si>
    <t>Единый сельскохозяйственный налог</t>
  </si>
  <si>
    <t>04</t>
  </si>
  <si>
    <t>Налог, взимаемый в связи с применением патентной системы налогообложения</t>
  </si>
  <si>
    <t>Налог, взимаемый в связи с применением патентной системы налогообложения, зачисляемый в бюджеты муниципальных районов</t>
  </si>
  <si>
    <t>08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</si>
  <si>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</si>
  <si>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</si>
  <si>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</si>
  <si>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11</t>
  </si>
  <si>
    <t>ДОХОДЫ ОТ ИСПОЛЬЗОВАНИЯ ИМУЩЕСТВА, НАХОДЯЩЕГОСЯ В ГОСУДАРСТВЕННОЙ И МУНИЦИПАЛЬНОЙ СОБСТВЕННОСТИ</t>
  </si>
  <si>
    <t>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</si>
  <si>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</si>
  <si>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</si>
  <si>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</si>
  <si>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</t>
  </si>
  <si>
    <t>012</t>
  </si>
  <si>
    <t>Администрация Муезерского муниципального района</t>
  </si>
  <si>
    <t>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</si>
  <si>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</si>
  <si>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Администрация Муезерского городского поселения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</si>
  <si>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</si>
  <si>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</si>
  <si>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</si>
  <si>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</si>
  <si>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035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</si>
  <si>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</si>
  <si>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09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</si>
  <si>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</si>
  <si>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</si>
  <si>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</si>
  <si>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</si>
  <si>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12</t>
  </si>
  <si>
    <t>ПЛАТЕЖИ ПРИ ПОЛЬЗОВАНИИ ПРИРОДНЫМИ РЕСУРСАМИ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</si>
  <si>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</si>
  <si>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</si>
  <si>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048</t>
  </si>
  <si>
    <t>Федеральная служба по надзору в сфере природопользования</t>
  </si>
  <si>
    <t>Плата за размещение отходов производства и потребления</t>
  </si>
  <si>
    <t>041</t>
  </si>
  <si>
    <t>Плата за размещение отходов производства</t>
  </si>
  <si>
    <t>ДОХОДЫ ОТ ОКАЗАНИЯ ПЛАТНЫХ УСЛУГ И КОМПЕНСАЦИИ ЗАТРАТ ГОСУДАРСТВА</t>
  </si>
  <si>
    <t>130</t>
  </si>
  <si>
    <t>Доходы от оказания платных услуг (работ)</t>
  </si>
  <si>
    <t>990</t>
  </si>
  <si>
    <t>Прочие доходы от оказания платных услуг (работ)</t>
  </si>
  <si>
    <t>995</t>
  </si>
  <si>
    <t>Прочие доходы от оказания платных услуг (работ) получателями средств бюджетов муниципальных районов</t>
  </si>
  <si>
    <t>Доходы от компенсации затрат государства</t>
  </si>
  <si>
    <t>060</t>
  </si>
  <si>
    <t>Доходы, поступающие в порядке возмещения расходов, понесенных в связи с эксплуатацией имущества</t>
  </si>
  <si>
    <t>065</t>
  </si>
  <si>
    <t>Доходы, поступающие в порядке возмещения расходов, понесенных в связи с эксплуатацией имущества муниципальных районов</t>
  </si>
  <si>
    <t>14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</si>
  <si>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</si>
  <si>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</si>
  <si>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050</t>
  </si>
  <si>
    <t>410</t>
  </si>
  <si>
    <t>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</si>
  <si>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052</t>
  </si>
  <si>
    <t>Доходы от реализации имущества, находящегося в оперативном управлении учреждений, находящихся в ведении органов управления муниципальных районов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</si>
  <si>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06</t>
  </si>
  <si>
    <t>430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</si>
  <si>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</si>
  <si>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</si>
  <si>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</si>
  <si>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</si>
  <si>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</si>
  <si>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</si>
  <si>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>16</t>
  </si>
  <si>
    <t>ШТРАФЫ, САНКЦИИ, ВОЗМЕЩЕНИЕ УЩЕРБА</t>
  </si>
  <si>
    <t>140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</si>
  <si>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</si>
  <si>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</si>
  <si>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053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</si>
  <si>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</si>
  <si>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822</t>
  </si>
  <si>
    <t>Управление Республики Карелия по обеспечению деятельности мировых судей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</si>
  <si>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</si>
  <si>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063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</si>
  <si>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</si>
  <si>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070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</si>
  <si>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</si>
  <si>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073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</si>
  <si>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</si>
  <si>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</si>
  <si>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083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</si>
  <si>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</si>
  <si>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</si>
  <si>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</si>
  <si>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</si>
  <si>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>150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</si>
  <si>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</si>
  <si>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153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</si>
  <si>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</si>
  <si>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</si>
  <si>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</si>
  <si>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</si>
  <si>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</si>
  <si>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</si>
  <si>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</si>
  <si>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</si>
  <si>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</si>
  <si>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</si>
  <si>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</si>
  <si>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</si>
  <si>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</si>
  <si>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</si>
  <si>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</si>
  <si>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07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</si>
  <si>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</si>
  <si>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</si>
  <si>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</si>
  <si>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10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</si>
  <si>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</si>
  <si>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</si>
  <si>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123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</si>
  <si>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</si>
  <si>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188</t>
  </si>
  <si>
    <t>Министерство внутренних дел Российской Федерации</t>
  </si>
  <si>
    <t>322</t>
  </si>
  <si>
    <t>Федеральная служба судебных приставов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</si>
  <si>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</si>
  <si>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</si>
  <si>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</si>
  <si>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</si>
  <si>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825</t>
  </si>
  <si>
    <t>Министерство природных ресурсов и экологии Республики Карелия</t>
  </si>
  <si>
    <t>17</t>
  </si>
  <si>
    <t>ПРОЧИЕ НЕНАЛОГОВЫЕ ДОХОДЫ</t>
  </si>
  <si>
    <t>180</t>
  </si>
  <si>
    <t>Невыясненные поступления</t>
  </si>
  <si>
    <t>Невыясненные поступления, зачисляемые в бюджеты муниципальных районов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</si>
  <si>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</si>
  <si>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</si>
  <si>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</si>
  <si>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</si>
  <si>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15</t>
  </si>
  <si>
    <t>001</t>
  </si>
  <si>
    <t>Дотации на выравнивание бюджетной обеспеченности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</si>
  <si>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</si>
  <si>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002</t>
  </si>
  <si>
    <t>Дотации бюджетам на поддержку мер по обеспечению сбалансированности бюджетов</t>
  </si>
  <si>
    <t>Дотации бюджетам муниципальных районов на поддержку мер по обеспечению сбалансированности бюджетов</t>
  </si>
  <si>
    <t>20</t>
  </si>
  <si>
    <t>Субсидии бюджетам бюджетной системы Российской Федерации (межбюджетные субсидии)</t>
  </si>
  <si>
    <t>299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</si>
  <si>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</si>
  <si>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</si>
  <si>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302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</si>
  <si>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</si>
  <si>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районов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</si>
  <si>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25</t>
  </si>
  <si>
    <t>304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</si>
  <si>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</si>
  <si>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</si>
  <si>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786</t>
  </si>
  <si>
    <t>Субсидии бюджетам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</si>
  <si>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Субсидии бюджетам муниципальных районов на обеспечение оснащения государственных и муниципальных общеобразовательных организаций, в том числе структурных подразделений указанных организаций, государственными символами Российской Федерации</t>
  </si>
  <si>
    <t>29</t>
  </si>
  <si>
    <t>999</t>
  </si>
  <si>
    <t>Прочие субсидии</t>
  </si>
  <si>
    <t>Прочие субсидии бюджетам муниципальных районов</t>
  </si>
  <si>
    <t>30</t>
  </si>
  <si>
    <t>Субвенции бюджетам бюджетной системы Российской Федерации</t>
  </si>
  <si>
    <t>024</t>
  </si>
  <si>
    <t>Субвенции местным бюджетам на выполнение передаваемых полномочий субъектов Российской Федерации</t>
  </si>
  <si>
    <t>Субвенции бюджетам муниципальных районов на выполнение передаваемых полномочий субъектов Российской Федерации</t>
  </si>
  <si>
    <t>35</t>
  </si>
  <si>
    <t>082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</si>
  <si>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</si>
  <si>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муниципальных районов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</si>
  <si>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</si>
  <si>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</si>
  <si>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муниципальных районов на осуществление первичного воинского учета органами местного самоуправления поселений, муниципальных и городских округов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</si>
  <si>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</si>
  <si>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</si>
  <si>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36</t>
  </si>
  <si>
    <t>900</t>
  </si>
  <si>
    <t>Единая субвенция местным бюджетам из бюджета субъекта Российской Федерации</t>
  </si>
  <si>
    <t>Единая субвенция бюджетам муниципальных районов из бюджета субъекта Российской Федерации</t>
  </si>
  <si>
    <t>39</t>
  </si>
  <si>
    <t>Прочие субвенции</t>
  </si>
  <si>
    <t>Прочие субвенции бюджетам муниципальных районов</t>
  </si>
  <si>
    <t>40</t>
  </si>
  <si>
    <t>Иные межбюджетные трансферты</t>
  </si>
  <si>
    <t>014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</si>
  <si>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</si>
  <si>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</si>
  <si>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45</t>
  </si>
  <si>
    <t>303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</si>
  <si>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</si>
  <si>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трансферты,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</si>
  <si>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454</t>
  </si>
  <si>
    <t>Межбюджетные трансферты, передаваемые бюджетам на создание модельных муниципальных библиотек</t>
  </si>
  <si>
    <t>Межбюджетные трансферты, передаваемые бюджетам муниципальных районов на создание модельных муниципальных библиотек</t>
  </si>
  <si>
    <t>49</t>
  </si>
  <si>
    <t>Прочие межбюджетные трансферты, передаваемые бюджетам</t>
  </si>
  <si>
    <t>Прочие межбюджетные трансферты, передаваемые бюджетам муниципальных районов</t>
  </si>
  <si>
    <t>ПРОЧИЕ БЕЗВОЗМЕЗДНЫЕ ПОСТУПЛЕНИЯ</t>
  </si>
  <si>
    <t>Прочие безвозмездные поступления в бюджеты муниципальных районов</t>
  </si>
  <si>
    <t>Итого</t>
  </si>
  <si>
    <t>Прогноз доходов на текущий год</t>
  </si>
  <si>
    <t>Оценка доходов в текущем году</t>
  </si>
  <si>
    <t>Показатели прогноза доходов бюджета</t>
  </si>
  <si>
    <t>2023 год</t>
  </si>
  <si>
    <t>2024 год</t>
  </si>
  <si>
    <t>Показатели кассовых поступлений в 2022 году 
(по состоянию 
на 01.10.2022)</t>
  </si>
  <si>
    <t>2025 год</t>
  </si>
  <si>
    <t>497</t>
  </si>
  <si>
    <t>Субсидии бюджетам муниципальных районов на реализацию мероприятий по обеспечению жильем молодых семей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</si>
  <si>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</si>
  <si>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</si>
  <si>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Реестр источников доходов бюджета Муезерского муниципального района</t>
  </si>
</sst>
</file>

<file path=xl/styles.xml><?xml version="1.0" encoding="utf-8"?>
<styleSheet xmlns="http://schemas.openxmlformats.org/spreadsheetml/2006/main">
  <fonts count="4">
    <font>
      <sz val="11"/>
      <color indexed="8"/>
      <name val="Calibri"/>
      <family val="2"/>
      <scheme val="minor"/>
    </font>
    <font>
      <sz val="10"/>
      <color rgb="FF000000"/>
      <name val="Arial"/>
      <family val="2"/>
      <charset val="204"/>
    </font>
    <font>
      <sz val="10"/>
      <color rgb="FF000000"/>
      <name val="Times New Roman"/>
      <family val="1"/>
      <charset val="204"/>
    </font>
    <font>
      <sz val="10"/>
      <color indexed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Border="1" applyAlignment="1"/>
    <xf numFmtId="0" fontId="2" fillId="0" borderId="1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wrapText="1"/>
    </xf>
    <xf numFmtId="0" fontId="2" fillId="0" borderId="0" xfId="0" applyNumberFormat="1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NumberFormat="1" applyFont="1" applyBorder="1" applyAlignment="1">
      <alignment horizontal="right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0" fontId="2" fillId="0" borderId="1" xfId="0" applyNumberFormat="1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 wrapText="1"/>
    </xf>
    <xf numFmtId="4" fontId="2" fillId="0" borderId="1" xfId="0" applyNumberFormat="1" applyFont="1" applyBorder="1" applyAlignment="1">
      <alignment horizontal="left" vertical="center" wrapText="1"/>
    </xf>
    <xf numFmtId="0" fontId="3" fillId="2" borderId="0" xfId="0" applyFont="1" applyFill="1"/>
    <xf numFmtId="0" fontId="2" fillId="0" borderId="1" xfId="0" applyNumberFormat="1" applyFont="1" applyBorder="1" applyAlignment="1">
      <alignment horizontal="left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right" vertical="center"/>
    </xf>
    <xf numFmtId="0" fontId="2" fillId="0" borderId="4" xfId="0" applyNumberFormat="1" applyFont="1" applyBorder="1" applyAlignment="1">
      <alignment horizontal="center" vertical="center" wrapText="1"/>
    </xf>
    <xf numFmtId="0" fontId="2" fillId="0" borderId="6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center" wrapText="1"/>
    </xf>
    <xf numFmtId="0" fontId="2" fillId="0" borderId="8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06"/>
  <sheetViews>
    <sheetView tabSelected="1" topLeftCell="C1" workbookViewId="0">
      <selection activeCell="L6" sqref="L6"/>
    </sheetView>
  </sheetViews>
  <sheetFormatPr defaultRowHeight="12.75"/>
  <cols>
    <col min="1" max="1" width="5.85546875" style="5" hidden="1" customWidth="1"/>
    <col min="2" max="2" width="49.28515625" style="5" customWidth="1"/>
    <col min="3" max="4" width="6" style="5" customWidth="1"/>
    <col min="5" max="5" width="5.7109375" style="5" customWidth="1"/>
    <col min="6" max="6" width="5.42578125" style="5" customWidth="1"/>
    <col min="7" max="7" width="8.28515625" style="5" customWidth="1"/>
    <col min="8" max="8" width="6.140625" style="5" customWidth="1"/>
    <col min="9" max="9" width="7.140625" style="5" customWidth="1"/>
    <col min="10" max="10" width="5.85546875" style="5" customWidth="1"/>
    <col min="11" max="11" width="9.5703125" style="5" customWidth="1"/>
    <col min="12" max="12" width="13" style="5" customWidth="1"/>
    <col min="13" max="13" width="17.140625" style="5" customWidth="1"/>
    <col min="14" max="14" width="14.5703125" style="5" customWidth="1"/>
    <col min="15" max="15" width="13.140625" style="5" customWidth="1"/>
    <col min="16" max="17" width="13.7109375" style="5" customWidth="1"/>
    <col min="18" max="16384" width="9.140625" style="5"/>
  </cols>
  <sheetData>
    <row r="1" spans="2:17" ht="17.25" customHeight="1">
      <c r="B1" s="3"/>
      <c r="C1" s="3"/>
      <c r="D1" s="3"/>
      <c r="E1" s="28" t="s">
        <v>258</v>
      </c>
      <c r="F1" s="28"/>
      <c r="G1" s="28"/>
      <c r="H1" s="28"/>
      <c r="I1" s="28"/>
      <c r="J1" s="28"/>
      <c r="K1" s="28"/>
      <c r="L1" s="28"/>
      <c r="M1" s="3"/>
    </row>
    <row r="2" spans="2:17">
      <c r="B2" s="1"/>
      <c r="C2" s="6"/>
      <c r="D2" s="6"/>
      <c r="E2" s="29"/>
      <c r="F2" s="29"/>
      <c r="G2" s="29"/>
      <c r="H2" s="29"/>
      <c r="I2" s="29"/>
      <c r="J2" s="29"/>
      <c r="K2" s="29"/>
      <c r="L2" s="29"/>
      <c r="M2" s="1"/>
    </row>
    <row r="3" spans="2:17" ht="20.100000000000001" customHeight="1">
      <c r="B3" s="21" t="s">
        <v>1</v>
      </c>
      <c r="C3" s="23" t="s">
        <v>0</v>
      </c>
      <c r="D3" s="23"/>
      <c r="E3" s="23"/>
      <c r="F3" s="23"/>
      <c r="G3" s="23"/>
      <c r="H3" s="23"/>
      <c r="I3" s="23"/>
      <c r="J3" s="23"/>
      <c r="K3" s="21" t="s">
        <v>2</v>
      </c>
      <c r="L3" s="21" t="s">
        <v>252</v>
      </c>
      <c r="M3" s="21" t="s">
        <v>247</v>
      </c>
      <c r="N3" s="21" t="s">
        <v>248</v>
      </c>
      <c r="O3" s="21" t="s">
        <v>249</v>
      </c>
      <c r="P3" s="7"/>
      <c r="Q3" s="7"/>
    </row>
    <row r="4" spans="2:17" ht="39.950000000000003" customHeight="1">
      <c r="B4" s="22"/>
      <c r="C4" s="21" t="s">
        <v>3</v>
      </c>
      <c r="D4" s="25" t="s">
        <v>4</v>
      </c>
      <c r="E4" s="26"/>
      <c r="F4" s="26"/>
      <c r="G4" s="26"/>
      <c r="H4" s="27"/>
      <c r="I4" s="25" t="s">
        <v>5</v>
      </c>
      <c r="J4" s="27"/>
      <c r="K4" s="22"/>
      <c r="L4" s="22"/>
      <c r="M4" s="22"/>
      <c r="N4" s="22"/>
      <c r="O4" s="22"/>
      <c r="P4" s="8"/>
      <c r="Q4" s="8"/>
    </row>
    <row r="5" spans="2:17" ht="60.75" customHeight="1">
      <c r="B5" s="24"/>
      <c r="C5" s="24"/>
      <c r="D5" s="2" t="s">
        <v>6</v>
      </c>
      <c r="E5" s="2" t="s">
        <v>7</v>
      </c>
      <c r="F5" s="2" t="s">
        <v>8</v>
      </c>
      <c r="G5" s="2" t="s">
        <v>9</v>
      </c>
      <c r="H5" s="4" t="s">
        <v>10</v>
      </c>
      <c r="I5" s="2" t="s">
        <v>11</v>
      </c>
      <c r="J5" s="4" t="s">
        <v>12</v>
      </c>
      <c r="K5" s="24"/>
      <c r="L5" s="24"/>
      <c r="M5" s="24"/>
      <c r="N5" s="24"/>
      <c r="O5" s="9" t="s">
        <v>250</v>
      </c>
      <c r="P5" s="9" t="s">
        <v>251</v>
      </c>
      <c r="Q5" s="9" t="s">
        <v>253</v>
      </c>
    </row>
    <row r="6" spans="2:17">
      <c r="B6" s="10">
        <v>2</v>
      </c>
      <c r="C6" s="5">
        <v>3</v>
      </c>
      <c r="D6" s="10">
        <v>4</v>
      </c>
      <c r="E6" s="5">
        <v>5</v>
      </c>
      <c r="F6" s="10">
        <v>6</v>
      </c>
      <c r="G6" s="5">
        <v>7</v>
      </c>
      <c r="H6" s="10">
        <v>8</v>
      </c>
      <c r="I6" s="5">
        <v>9</v>
      </c>
      <c r="J6" s="10">
        <v>10</v>
      </c>
      <c r="K6" s="5">
        <v>11</v>
      </c>
      <c r="L6" s="10">
        <v>12</v>
      </c>
      <c r="M6" s="11">
        <v>13</v>
      </c>
      <c r="N6" s="10">
        <v>14</v>
      </c>
      <c r="O6" s="11">
        <v>15</v>
      </c>
      <c r="P6" s="10">
        <v>16</v>
      </c>
      <c r="Q6" s="11">
        <v>17</v>
      </c>
    </row>
    <row r="7" spans="2:17" ht="15" customHeight="1">
      <c r="B7" s="12" t="s">
        <v>17</v>
      </c>
      <c r="C7" s="13"/>
      <c r="D7" s="14" t="s">
        <v>13</v>
      </c>
      <c r="E7" s="14" t="s">
        <v>14</v>
      </c>
      <c r="F7" s="14" t="s">
        <v>14</v>
      </c>
      <c r="G7" s="14" t="s">
        <v>15</v>
      </c>
      <c r="H7" s="14" t="s">
        <v>14</v>
      </c>
      <c r="I7" s="14" t="s">
        <v>16</v>
      </c>
      <c r="J7" s="14" t="s">
        <v>15</v>
      </c>
      <c r="K7" s="15"/>
      <c r="L7" s="15">
        <v>71453729.099999994</v>
      </c>
      <c r="M7" s="15">
        <f>M8+M20+M39+M43+M60+M67+M76+M90+M136</f>
        <v>105020580.81</v>
      </c>
      <c r="N7" s="15">
        <f>N8+N20+N39+N43+N60+N67+N76+N90+N136</f>
        <v>105020580.81</v>
      </c>
      <c r="O7" s="15">
        <f t="shared" ref="O7:Q7" si="0">O8+O20+O39+O43+O60+O67+O76+O90+O136</f>
        <v>96352633</v>
      </c>
      <c r="P7" s="15">
        <f t="shared" si="0"/>
        <v>96325721</v>
      </c>
      <c r="Q7" s="15">
        <f t="shared" si="0"/>
        <v>98690724</v>
      </c>
    </row>
    <row r="8" spans="2:17" ht="15" customHeight="1">
      <c r="B8" s="12" t="s">
        <v>19</v>
      </c>
      <c r="C8" s="13"/>
      <c r="D8" s="14" t="s">
        <v>13</v>
      </c>
      <c r="E8" s="14" t="s">
        <v>18</v>
      </c>
      <c r="F8" s="14" t="s">
        <v>14</v>
      </c>
      <c r="G8" s="14" t="s">
        <v>15</v>
      </c>
      <c r="H8" s="14" t="s">
        <v>14</v>
      </c>
      <c r="I8" s="14" t="s">
        <v>16</v>
      </c>
      <c r="J8" s="14" t="s">
        <v>15</v>
      </c>
      <c r="K8" s="15"/>
      <c r="L8" s="15">
        <v>53224632.740000002</v>
      </c>
      <c r="M8" s="15">
        <f>M9</f>
        <v>73378000</v>
      </c>
      <c r="N8" s="15">
        <f>N9</f>
        <v>73378000</v>
      </c>
      <c r="O8" s="15">
        <f t="shared" ref="O8:Q8" si="1">O9</f>
        <v>66377000</v>
      </c>
      <c r="P8" s="15">
        <f t="shared" si="1"/>
        <v>68650000</v>
      </c>
      <c r="Q8" s="15">
        <f t="shared" si="1"/>
        <v>71015000</v>
      </c>
    </row>
    <row r="9" spans="2:17" ht="15" customHeight="1">
      <c r="B9" s="12" t="s">
        <v>22</v>
      </c>
      <c r="C9" s="13"/>
      <c r="D9" s="14" t="s">
        <v>13</v>
      </c>
      <c r="E9" s="14" t="s">
        <v>18</v>
      </c>
      <c r="F9" s="14" t="s">
        <v>20</v>
      </c>
      <c r="G9" s="14" t="s">
        <v>15</v>
      </c>
      <c r="H9" s="14" t="s">
        <v>18</v>
      </c>
      <c r="I9" s="14" t="s">
        <v>16</v>
      </c>
      <c r="J9" s="14" t="s">
        <v>21</v>
      </c>
      <c r="K9" s="15"/>
      <c r="L9" s="15">
        <v>53224632.740000002</v>
      </c>
      <c r="M9" s="15">
        <f>M10+M12+M14+M16+M18</f>
        <v>73378000</v>
      </c>
      <c r="N9" s="15">
        <f>N10+N12+N14+N16+N18</f>
        <v>73378000</v>
      </c>
      <c r="O9" s="15">
        <f t="shared" ref="O9:Q9" si="2">O10+O12+O14+O16+O18</f>
        <v>66377000</v>
      </c>
      <c r="P9" s="15">
        <f t="shared" si="2"/>
        <v>68650000</v>
      </c>
      <c r="Q9" s="15">
        <f t="shared" si="2"/>
        <v>71015000</v>
      </c>
    </row>
    <row r="10" spans="2:17" ht="57" customHeight="1">
      <c r="B10" s="12" t="s">
        <v>24</v>
      </c>
      <c r="C10" s="13"/>
      <c r="D10" s="14" t="s">
        <v>13</v>
      </c>
      <c r="E10" s="14" t="s">
        <v>18</v>
      </c>
      <c r="F10" s="14" t="s">
        <v>20</v>
      </c>
      <c r="G10" s="14" t="s">
        <v>23</v>
      </c>
      <c r="H10" s="14" t="s">
        <v>18</v>
      </c>
      <c r="I10" s="14" t="s">
        <v>16</v>
      </c>
      <c r="J10" s="14" t="s">
        <v>21</v>
      </c>
      <c r="K10" s="15"/>
      <c r="L10" s="15">
        <v>32622523.809999999</v>
      </c>
      <c r="M10" s="15">
        <f>M11</f>
        <v>53378000</v>
      </c>
      <c r="N10" s="15">
        <f>N11</f>
        <v>53378000</v>
      </c>
      <c r="O10" s="15">
        <f t="shared" ref="O10:Q10" si="3">O11</f>
        <v>46377000</v>
      </c>
      <c r="P10" s="15">
        <f t="shared" si="3"/>
        <v>48650000</v>
      </c>
      <c r="Q10" s="15">
        <f t="shared" si="3"/>
        <v>51015000</v>
      </c>
    </row>
    <row r="11" spans="2:17" ht="57" customHeight="1">
      <c r="B11" s="12" t="s">
        <v>24</v>
      </c>
      <c r="C11" s="13" t="s">
        <v>25</v>
      </c>
      <c r="D11" s="14" t="s">
        <v>13</v>
      </c>
      <c r="E11" s="14" t="s">
        <v>18</v>
      </c>
      <c r="F11" s="14" t="s">
        <v>20</v>
      </c>
      <c r="G11" s="14" t="s">
        <v>23</v>
      </c>
      <c r="H11" s="14" t="s">
        <v>18</v>
      </c>
      <c r="I11" s="14" t="s">
        <v>16</v>
      </c>
      <c r="J11" s="14" t="s">
        <v>21</v>
      </c>
      <c r="K11" s="16" t="s">
        <v>26</v>
      </c>
      <c r="L11" s="15">
        <v>32622523.809999999</v>
      </c>
      <c r="M11" s="15">
        <v>53378000</v>
      </c>
      <c r="N11" s="15">
        <v>53378000</v>
      </c>
      <c r="O11" s="15">
        <v>46377000</v>
      </c>
      <c r="P11" s="15">
        <v>48650000</v>
      </c>
      <c r="Q11" s="15">
        <v>51015000</v>
      </c>
    </row>
    <row r="12" spans="2:17" ht="90.75" customHeight="1">
      <c r="B12" s="12" t="s">
        <v>28</v>
      </c>
      <c r="C12" s="13"/>
      <c r="D12" s="14" t="s">
        <v>13</v>
      </c>
      <c r="E12" s="14" t="s">
        <v>18</v>
      </c>
      <c r="F12" s="14" t="s">
        <v>20</v>
      </c>
      <c r="G12" s="14" t="s">
        <v>27</v>
      </c>
      <c r="H12" s="14" t="s">
        <v>18</v>
      </c>
      <c r="I12" s="14" t="s">
        <v>16</v>
      </c>
      <c r="J12" s="14" t="s">
        <v>21</v>
      </c>
      <c r="K12" s="15"/>
      <c r="L12" s="15">
        <v>153900.67000000001</v>
      </c>
      <c r="M12" s="15">
        <v>0</v>
      </c>
      <c r="N12" s="15">
        <v>0</v>
      </c>
      <c r="O12" s="15">
        <v>0</v>
      </c>
      <c r="P12" s="15">
        <v>0</v>
      </c>
      <c r="Q12" s="15">
        <v>0</v>
      </c>
    </row>
    <row r="13" spans="2:17" ht="90.75" customHeight="1">
      <c r="B13" s="12" t="s">
        <v>28</v>
      </c>
      <c r="C13" s="13" t="s">
        <v>25</v>
      </c>
      <c r="D13" s="14" t="s">
        <v>13</v>
      </c>
      <c r="E13" s="14" t="s">
        <v>18</v>
      </c>
      <c r="F13" s="14" t="s">
        <v>20</v>
      </c>
      <c r="G13" s="14" t="s">
        <v>27</v>
      </c>
      <c r="H13" s="14" t="s">
        <v>18</v>
      </c>
      <c r="I13" s="14" t="s">
        <v>16</v>
      </c>
      <c r="J13" s="14" t="s">
        <v>21</v>
      </c>
      <c r="K13" s="16" t="s">
        <v>26</v>
      </c>
      <c r="L13" s="15">
        <v>153900.67000000001</v>
      </c>
      <c r="M13" s="15">
        <v>0</v>
      </c>
      <c r="N13" s="15">
        <v>0</v>
      </c>
      <c r="O13" s="15"/>
      <c r="P13" s="15"/>
      <c r="Q13" s="15"/>
    </row>
    <row r="14" spans="2:17" ht="34.5" customHeight="1">
      <c r="B14" s="12" t="s">
        <v>30</v>
      </c>
      <c r="C14" s="13"/>
      <c r="D14" s="14" t="s">
        <v>13</v>
      </c>
      <c r="E14" s="14" t="s">
        <v>18</v>
      </c>
      <c r="F14" s="14" t="s">
        <v>20</v>
      </c>
      <c r="G14" s="14" t="s">
        <v>29</v>
      </c>
      <c r="H14" s="14" t="s">
        <v>18</v>
      </c>
      <c r="I14" s="14" t="s">
        <v>16</v>
      </c>
      <c r="J14" s="14" t="s">
        <v>21</v>
      </c>
      <c r="K14" s="15"/>
      <c r="L14" s="15">
        <v>447668.88</v>
      </c>
      <c r="M14" s="15">
        <f>M15</f>
        <v>0</v>
      </c>
      <c r="N14" s="15">
        <f>N15</f>
        <v>0</v>
      </c>
      <c r="O14" s="15">
        <f t="shared" ref="O14:Q14" si="4">O15</f>
        <v>0</v>
      </c>
      <c r="P14" s="15">
        <f t="shared" si="4"/>
        <v>0</v>
      </c>
      <c r="Q14" s="15">
        <f t="shared" si="4"/>
        <v>0</v>
      </c>
    </row>
    <row r="15" spans="2:17" ht="34.5" customHeight="1">
      <c r="B15" s="12" t="s">
        <v>30</v>
      </c>
      <c r="C15" s="13" t="s">
        <v>25</v>
      </c>
      <c r="D15" s="14" t="s">
        <v>13</v>
      </c>
      <c r="E15" s="14" t="s">
        <v>18</v>
      </c>
      <c r="F15" s="14" t="s">
        <v>20</v>
      </c>
      <c r="G15" s="14" t="s">
        <v>29</v>
      </c>
      <c r="H15" s="14" t="s">
        <v>18</v>
      </c>
      <c r="I15" s="14" t="s">
        <v>16</v>
      </c>
      <c r="J15" s="14" t="s">
        <v>21</v>
      </c>
      <c r="K15" s="16" t="s">
        <v>26</v>
      </c>
      <c r="L15" s="15">
        <v>447668.88</v>
      </c>
      <c r="M15" s="15">
        <v>0</v>
      </c>
      <c r="N15" s="15">
        <v>0</v>
      </c>
      <c r="O15" s="15"/>
      <c r="P15" s="15"/>
      <c r="Q15" s="15"/>
    </row>
    <row r="16" spans="2:17" ht="68.25" customHeight="1">
      <c r="B16" s="12" t="s">
        <v>32</v>
      </c>
      <c r="C16" s="13"/>
      <c r="D16" s="14" t="s">
        <v>13</v>
      </c>
      <c r="E16" s="14" t="s">
        <v>18</v>
      </c>
      <c r="F16" s="14" t="s">
        <v>20</v>
      </c>
      <c r="G16" s="14" t="s">
        <v>31</v>
      </c>
      <c r="H16" s="14" t="s">
        <v>18</v>
      </c>
      <c r="I16" s="14" t="s">
        <v>16</v>
      </c>
      <c r="J16" s="14" t="s">
        <v>21</v>
      </c>
      <c r="K16" s="15"/>
      <c r="L16" s="15">
        <v>46670.400000000001</v>
      </c>
      <c r="M16" s="15">
        <f>M17</f>
        <v>0</v>
      </c>
      <c r="N16" s="15">
        <f>N17</f>
        <v>0</v>
      </c>
      <c r="O16" s="15">
        <f t="shared" ref="O16:Q16" si="5">O17</f>
        <v>0</v>
      </c>
      <c r="P16" s="15">
        <f t="shared" si="5"/>
        <v>0</v>
      </c>
      <c r="Q16" s="15">
        <f t="shared" si="5"/>
        <v>0</v>
      </c>
    </row>
    <row r="17" spans="2:17" ht="68.25" customHeight="1">
      <c r="B17" s="12" t="s">
        <v>32</v>
      </c>
      <c r="C17" s="13" t="s">
        <v>25</v>
      </c>
      <c r="D17" s="14" t="s">
        <v>13</v>
      </c>
      <c r="E17" s="14" t="s">
        <v>18</v>
      </c>
      <c r="F17" s="14" t="s">
        <v>20</v>
      </c>
      <c r="G17" s="14" t="s">
        <v>31</v>
      </c>
      <c r="H17" s="14" t="s">
        <v>18</v>
      </c>
      <c r="I17" s="14" t="s">
        <v>16</v>
      </c>
      <c r="J17" s="14" t="s">
        <v>21</v>
      </c>
      <c r="K17" s="16" t="s">
        <v>26</v>
      </c>
      <c r="L17" s="15">
        <v>46670.400000000001</v>
      </c>
      <c r="M17" s="15">
        <v>0</v>
      </c>
      <c r="N17" s="15">
        <v>0</v>
      </c>
      <c r="O17" s="15"/>
      <c r="P17" s="15"/>
      <c r="Q17" s="15"/>
    </row>
    <row r="18" spans="2:17" ht="79.5" customHeight="1">
      <c r="B18" s="12" t="s">
        <v>34</v>
      </c>
      <c r="C18" s="13"/>
      <c r="D18" s="14" t="s">
        <v>13</v>
      </c>
      <c r="E18" s="14" t="s">
        <v>18</v>
      </c>
      <c r="F18" s="14" t="s">
        <v>20</v>
      </c>
      <c r="G18" s="14" t="s">
        <v>33</v>
      </c>
      <c r="H18" s="14" t="s">
        <v>18</v>
      </c>
      <c r="I18" s="14" t="s">
        <v>16</v>
      </c>
      <c r="J18" s="14" t="s">
        <v>21</v>
      </c>
      <c r="K18" s="15"/>
      <c r="L18" s="15">
        <v>19953868.98</v>
      </c>
      <c r="M18" s="15">
        <f>M19</f>
        <v>20000000</v>
      </c>
      <c r="N18" s="15">
        <f>N19</f>
        <v>20000000</v>
      </c>
      <c r="O18" s="15">
        <f t="shared" ref="O18:Q18" si="6">O19</f>
        <v>20000000</v>
      </c>
      <c r="P18" s="15">
        <f t="shared" si="6"/>
        <v>20000000</v>
      </c>
      <c r="Q18" s="15">
        <f t="shared" si="6"/>
        <v>20000000</v>
      </c>
    </row>
    <row r="19" spans="2:17" ht="79.5" customHeight="1">
      <c r="B19" s="12" t="s">
        <v>34</v>
      </c>
      <c r="C19" s="13" t="s">
        <v>25</v>
      </c>
      <c r="D19" s="14" t="s">
        <v>13</v>
      </c>
      <c r="E19" s="14" t="s">
        <v>18</v>
      </c>
      <c r="F19" s="14" t="s">
        <v>20</v>
      </c>
      <c r="G19" s="14" t="s">
        <v>33</v>
      </c>
      <c r="H19" s="14" t="s">
        <v>18</v>
      </c>
      <c r="I19" s="14" t="s">
        <v>16</v>
      </c>
      <c r="J19" s="14" t="s">
        <v>21</v>
      </c>
      <c r="K19" s="16" t="s">
        <v>26</v>
      </c>
      <c r="L19" s="15">
        <v>19953868.98</v>
      </c>
      <c r="M19" s="15">
        <v>20000000</v>
      </c>
      <c r="N19" s="15">
        <v>20000000</v>
      </c>
      <c r="O19" s="15">
        <v>20000000</v>
      </c>
      <c r="P19" s="15">
        <v>20000000</v>
      </c>
      <c r="Q19" s="15">
        <v>20000000</v>
      </c>
    </row>
    <row r="20" spans="2:17" ht="15" customHeight="1">
      <c r="B20" s="12" t="s">
        <v>36</v>
      </c>
      <c r="C20" s="13"/>
      <c r="D20" s="14" t="s">
        <v>13</v>
      </c>
      <c r="E20" s="14" t="s">
        <v>35</v>
      </c>
      <c r="F20" s="14" t="s">
        <v>14</v>
      </c>
      <c r="G20" s="14" t="s">
        <v>15</v>
      </c>
      <c r="H20" s="14" t="s">
        <v>14</v>
      </c>
      <c r="I20" s="14" t="s">
        <v>16</v>
      </c>
      <c r="J20" s="14" t="s">
        <v>15</v>
      </c>
      <c r="K20" s="15"/>
      <c r="L20" s="15">
        <v>1287182.6399999999</v>
      </c>
      <c r="M20" s="15">
        <f>M21+M28+M33+M36</f>
        <v>1820000</v>
      </c>
      <c r="N20" s="15">
        <f>N21+N28+N33+N36</f>
        <v>1820000</v>
      </c>
      <c r="O20" s="15">
        <f t="shared" ref="O20:Q20" si="7">O21+O28+O33+O36</f>
        <v>2100633</v>
      </c>
      <c r="P20" s="15">
        <f t="shared" si="7"/>
        <v>2100721</v>
      </c>
      <c r="Q20" s="15">
        <f t="shared" si="7"/>
        <v>2100724</v>
      </c>
    </row>
    <row r="21" spans="2:17" ht="23.25" customHeight="1">
      <c r="B21" s="12" t="s">
        <v>37</v>
      </c>
      <c r="C21" s="13"/>
      <c r="D21" s="14" t="s">
        <v>13</v>
      </c>
      <c r="E21" s="14" t="s">
        <v>35</v>
      </c>
      <c r="F21" s="14" t="s">
        <v>18</v>
      </c>
      <c r="G21" s="14" t="s">
        <v>15</v>
      </c>
      <c r="H21" s="14" t="s">
        <v>14</v>
      </c>
      <c r="I21" s="14" t="s">
        <v>16</v>
      </c>
      <c r="J21" s="14" t="s">
        <v>21</v>
      </c>
      <c r="K21" s="15"/>
      <c r="L21" s="15">
        <v>1027808.97</v>
      </c>
      <c r="M21" s="15">
        <f>M22+M25</f>
        <v>1000000</v>
      </c>
      <c r="N21" s="15">
        <f>N22+N25</f>
        <v>1000000</v>
      </c>
      <c r="O21" s="15">
        <f t="shared" ref="O21:Q21" si="8">O22+O25</f>
        <v>1500633</v>
      </c>
      <c r="P21" s="15">
        <f t="shared" si="8"/>
        <v>1500721</v>
      </c>
      <c r="Q21" s="15">
        <f t="shared" si="8"/>
        <v>1500724</v>
      </c>
    </row>
    <row r="22" spans="2:17" ht="23.25" customHeight="1">
      <c r="B22" s="12" t="s">
        <v>38</v>
      </c>
      <c r="C22" s="13"/>
      <c r="D22" s="14" t="s">
        <v>13</v>
      </c>
      <c r="E22" s="14" t="s">
        <v>35</v>
      </c>
      <c r="F22" s="14" t="s">
        <v>18</v>
      </c>
      <c r="G22" s="14" t="s">
        <v>23</v>
      </c>
      <c r="H22" s="14" t="s">
        <v>18</v>
      </c>
      <c r="I22" s="14" t="s">
        <v>16</v>
      </c>
      <c r="J22" s="14" t="s">
        <v>21</v>
      </c>
      <c r="K22" s="15"/>
      <c r="L22" s="15">
        <v>661515.28</v>
      </c>
      <c r="M22" s="15">
        <f>M23</f>
        <v>500000</v>
      </c>
      <c r="N22" s="15">
        <f>N23</f>
        <v>500000</v>
      </c>
      <c r="O22" s="15">
        <f t="shared" ref="O22:Q23" si="9">O23</f>
        <v>1000000</v>
      </c>
      <c r="P22" s="15">
        <f t="shared" si="9"/>
        <v>1000000</v>
      </c>
      <c r="Q22" s="15">
        <f t="shared" si="9"/>
        <v>1000000</v>
      </c>
    </row>
    <row r="23" spans="2:17" ht="23.25" customHeight="1">
      <c r="B23" s="12" t="s">
        <v>38</v>
      </c>
      <c r="C23" s="13"/>
      <c r="D23" s="14" t="s">
        <v>13</v>
      </c>
      <c r="E23" s="14" t="s">
        <v>35</v>
      </c>
      <c r="F23" s="14" t="s">
        <v>18</v>
      </c>
      <c r="G23" s="14" t="s">
        <v>39</v>
      </c>
      <c r="H23" s="14" t="s">
        <v>18</v>
      </c>
      <c r="I23" s="14" t="s">
        <v>16</v>
      </c>
      <c r="J23" s="14" t="s">
        <v>21</v>
      </c>
      <c r="K23" s="15"/>
      <c r="L23" s="15">
        <v>661515.28</v>
      </c>
      <c r="M23" s="15">
        <f>M24</f>
        <v>500000</v>
      </c>
      <c r="N23" s="15">
        <f>N24</f>
        <v>500000</v>
      </c>
      <c r="O23" s="15">
        <f t="shared" si="9"/>
        <v>1000000</v>
      </c>
      <c r="P23" s="15">
        <f t="shared" si="9"/>
        <v>1000000</v>
      </c>
      <c r="Q23" s="15">
        <f t="shared" si="9"/>
        <v>1000000</v>
      </c>
    </row>
    <row r="24" spans="2:17" ht="23.25" customHeight="1">
      <c r="B24" s="12" t="s">
        <v>38</v>
      </c>
      <c r="C24" s="13" t="s">
        <v>25</v>
      </c>
      <c r="D24" s="14" t="s">
        <v>13</v>
      </c>
      <c r="E24" s="14" t="s">
        <v>35</v>
      </c>
      <c r="F24" s="14" t="s">
        <v>18</v>
      </c>
      <c r="G24" s="14" t="s">
        <v>39</v>
      </c>
      <c r="H24" s="14" t="s">
        <v>18</v>
      </c>
      <c r="I24" s="14" t="s">
        <v>16</v>
      </c>
      <c r="J24" s="14" t="s">
        <v>21</v>
      </c>
      <c r="K24" s="16" t="s">
        <v>26</v>
      </c>
      <c r="L24" s="15">
        <v>661515.28</v>
      </c>
      <c r="M24" s="15">
        <v>500000</v>
      </c>
      <c r="N24" s="15">
        <v>500000</v>
      </c>
      <c r="O24" s="15">
        <v>1000000</v>
      </c>
      <c r="P24" s="15">
        <v>1000000</v>
      </c>
      <c r="Q24" s="15">
        <v>1000000</v>
      </c>
    </row>
    <row r="25" spans="2:17" ht="34.5" customHeight="1">
      <c r="B25" s="12" t="s">
        <v>40</v>
      </c>
      <c r="C25" s="13"/>
      <c r="D25" s="14" t="s">
        <v>13</v>
      </c>
      <c r="E25" s="14" t="s">
        <v>35</v>
      </c>
      <c r="F25" s="14" t="s">
        <v>18</v>
      </c>
      <c r="G25" s="14" t="s">
        <v>27</v>
      </c>
      <c r="H25" s="14" t="s">
        <v>18</v>
      </c>
      <c r="I25" s="14" t="s">
        <v>16</v>
      </c>
      <c r="J25" s="14" t="s">
        <v>21</v>
      </c>
      <c r="K25" s="15"/>
      <c r="L25" s="15">
        <v>366293.69</v>
      </c>
      <c r="M25" s="15">
        <f>M26</f>
        <v>500000</v>
      </c>
      <c r="N25" s="15">
        <f>N26</f>
        <v>500000</v>
      </c>
      <c r="O25" s="15">
        <f t="shared" ref="O25:Q26" si="10">O26</f>
        <v>500633</v>
      </c>
      <c r="P25" s="15">
        <f t="shared" si="10"/>
        <v>500721</v>
      </c>
      <c r="Q25" s="15">
        <f t="shared" si="10"/>
        <v>500724</v>
      </c>
    </row>
    <row r="26" spans="2:17" ht="45.75" customHeight="1">
      <c r="B26" s="12" t="s">
        <v>42</v>
      </c>
      <c r="C26" s="13"/>
      <c r="D26" s="14" t="s">
        <v>13</v>
      </c>
      <c r="E26" s="14" t="s">
        <v>35</v>
      </c>
      <c r="F26" s="14" t="s">
        <v>18</v>
      </c>
      <c r="G26" s="14" t="s">
        <v>41</v>
      </c>
      <c r="H26" s="14" t="s">
        <v>18</v>
      </c>
      <c r="I26" s="14" t="s">
        <v>16</v>
      </c>
      <c r="J26" s="14" t="s">
        <v>21</v>
      </c>
      <c r="K26" s="15"/>
      <c r="L26" s="15">
        <v>366293.69</v>
      </c>
      <c r="M26" s="15">
        <f>M27</f>
        <v>500000</v>
      </c>
      <c r="N26" s="15">
        <f>N27</f>
        <v>500000</v>
      </c>
      <c r="O26" s="15">
        <f t="shared" si="10"/>
        <v>500633</v>
      </c>
      <c r="P26" s="15">
        <f t="shared" si="10"/>
        <v>500721</v>
      </c>
      <c r="Q26" s="15">
        <f t="shared" si="10"/>
        <v>500724</v>
      </c>
    </row>
    <row r="27" spans="2:17" ht="45.75" customHeight="1">
      <c r="B27" s="12" t="s">
        <v>42</v>
      </c>
      <c r="C27" s="13" t="s">
        <v>25</v>
      </c>
      <c r="D27" s="14" t="s">
        <v>13</v>
      </c>
      <c r="E27" s="14" t="s">
        <v>35</v>
      </c>
      <c r="F27" s="14" t="s">
        <v>18</v>
      </c>
      <c r="G27" s="14" t="s">
        <v>41</v>
      </c>
      <c r="H27" s="14" t="s">
        <v>18</v>
      </c>
      <c r="I27" s="14" t="s">
        <v>16</v>
      </c>
      <c r="J27" s="14" t="s">
        <v>21</v>
      </c>
      <c r="K27" s="16" t="s">
        <v>26</v>
      </c>
      <c r="L27" s="15">
        <v>366293.69</v>
      </c>
      <c r="M27" s="15">
        <v>500000</v>
      </c>
      <c r="N27" s="15">
        <v>500000</v>
      </c>
      <c r="O27" s="15">
        <v>500633</v>
      </c>
      <c r="P27" s="15">
        <v>500721</v>
      </c>
      <c r="Q27" s="15">
        <v>500724</v>
      </c>
    </row>
    <row r="28" spans="2:17" ht="23.25" customHeight="1">
      <c r="B28" s="12" t="s">
        <v>43</v>
      </c>
      <c r="C28" s="13"/>
      <c r="D28" s="14" t="s">
        <v>13</v>
      </c>
      <c r="E28" s="14" t="s">
        <v>35</v>
      </c>
      <c r="F28" s="14" t="s">
        <v>20</v>
      </c>
      <c r="G28" s="14" t="s">
        <v>15</v>
      </c>
      <c r="H28" s="14" t="s">
        <v>20</v>
      </c>
      <c r="I28" s="14" t="s">
        <v>16</v>
      </c>
      <c r="J28" s="14" t="s">
        <v>21</v>
      </c>
      <c r="K28" s="15"/>
      <c r="L28" s="15">
        <v>-135297.32999999999</v>
      </c>
      <c r="M28" s="15">
        <f>M29</f>
        <v>-180000</v>
      </c>
      <c r="N28" s="15">
        <f>N29</f>
        <v>-180000</v>
      </c>
      <c r="O28" s="15">
        <f t="shared" ref="O28:Q29" si="11">O29</f>
        <v>0</v>
      </c>
      <c r="P28" s="15">
        <f t="shared" si="11"/>
        <v>0</v>
      </c>
      <c r="Q28" s="15">
        <f t="shared" si="11"/>
        <v>0</v>
      </c>
    </row>
    <row r="29" spans="2:17" ht="23.25" customHeight="1">
      <c r="B29" s="12" t="s">
        <v>43</v>
      </c>
      <c r="C29" s="13"/>
      <c r="D29" s="14" t="s">
        <v>13</v>
      </c>
      <c r="E29" s="14" t="s">
        <v>35</v>
      </c>
      <c r="F29" s="14" t="s">
        <v>20</v>
      </c>
      <c r="G29" s="14" t="s">
        <v>23</v>
      </c>
      <c r="H29" s="14" t="s">
        <v>20</v>
      </c>
      <c r="I29" s="14" t="s">
        <v>16</v>
      </c>
      <c r="J29" s="14" t="s">
        <v>21</v>
      </c>
      <c r="K29" s="15"/>
      <c r="L29" s="15">
        <v>-135036.72</v>
      </c>
      <c r="M29" s="15">
        <f>M30</f>
        <v>-180000</v>
      </c>
      <c r="N29" s="15">
        <f>N30</f>
        <v>-180000</v>
      </c>
      <c r="O29" s="15">
        <f t="shared" si="11"/>
        <v>0</v>
      </c>
      <c r="P29" s="15">
        <f t="shared" si="11"/>
        <v>0</v>
      </c>
      <c r="Q29" s="15">
        <f t="shared" si="11"/>
        <v>0</v>
      </c>
    </row>
    <row r="30" spans="2:17" ht="23.25" customHeight="1">
      <c r="B30" s="12" t="s">
        <v>43</v>
      </c>
      <c r="C30" s="13" t="s">
        <v>25</v>
      </c>
      <c r="D30" s="14" t="s">
        <v>13</v>
      </c>
      <c r="E30" s="14" t="s">
        <v>35</v>
      </c>
      <c r="F30" s="14" t="s">
        <v>20</v>
      </c>
      <c r="G30" s="14" t="s">
        <v>23</v>
      </c>
      <c r="H30" s="14" t="s">
        <v>20</v>
      </c>
      <c r="I30" s="14" t="s">
        <v>16</v>
      </c>
      <c r="J30" s="14" t="s">
        <v>21</v>
      </c>
      <c r="K30" s="16" t="s">
        <v>26</v>
      </c>
      <c r="L30" s="15">
        <v>-135036.72</v>
      </c>
      <c r="M30" s="15">
        <v>-180000</v>
      </c>
      <c r="N30" s="15">
        <v>-180000</v>
      </c>
      <c r="O30" s="15"/>
      <c r="P30" s="15"/>
      <c r="Q30" s="15"/>
    </row>
    <row r="31" spans="2:17" ht="34.5" customHeight="1">
      <c r="B31" s="12" t="s">
        <v>44</v>
      </c>
      <c r="C31" s="13"/>
      <c r="D31" s="14" t="s">
        <v>13</v>
      </c>
      <c r="E31" s="14" t="s">
        <v>35</v>
      </c>
      <c r="F31" s="14" t="s">
        <v>20</v>
      </c>
      <c r="G31" s="14" t="s">
        <v>27</v>
      </c>
      <c r="H31" s="14" t="s">
        <v>20</v>
      </c>
      <c r="I31" s="14" t="s">
        <v>16</v>
      </c>
      <c r="J31" s="14" t="s">
        <v>21</v>
      </c>
      <c r="K31" s="15"/>
      <c r="L31" s="15">
        <v>-260.61</v>
      </c>
      <c r="M31" s="15">
        <f>M32</f>
        <v>0</v>
      </c>
      <c r="N31" s="15">
        <f>N32</f>
        <v>0</v>
      </c>
      <c r="O31" s="15">
        <f t="shared" ref="O31:Q31" si="12">O32</f>
        <v>0</v>
      </c>
      <c r="P31" s="15">
        <f t="shared" si="12"/>
        <v>0</v>
      </c>
      <c r="Q31" s="15">
        <f t="shared" si="12"/>
        <v>0</v>
      </c>
    </row>
    <row r="32" spans="2:17" ht="34.5" customHeight="1">
      <c r="B32" s="12" t="s">
        <v>44</v>
      </c>
      <c r="C32" s="13" t="s">
        <v>25</v>
      </c>
      <c r="D32" s="14" t="s">
        <v>13</v>
      </c>
      <c r="E32" s="14" t="s">
        <v>35</v>
      </c>
      <c r="F32" s="14" t="s">
        <v>20</v>
      </c>
      <c r="G32" s="14" t="s">
        <v>27</v>
      </c>
      <c r="H32" s="14" t="s">
        <v>20</v>
      </c>
      <c r="I32" s="14" t="s">
        <v>16</v>
      </c>
      <c r="J32" s="14" t="s">
        <v>21</v>
      </c>
      <c r="K32" s="16" t="s">
        <v>26</v>
      </c>
      <c r="L32" s="15">
        <v>-260.61</v>
      </c>
      <c r="M32" s="15"/>
      <c r="N32" s="15"/>
      <c r="O32" s="15"/>
      <c r="P32" s="15"/>
      <c r="Q32" s="15"/>
    </row>
    <row r="33" spans="2:17" ht="15" customHeight="1">
      <c r="B33" s="12" t="s">
        <v>46</v>
      </c>
      <c r="C33" s="13"/>
      <c r="D33" s="14" t="s">
        <v>13</v>
      </c>
      <c r="E33" s="14" t="s">
        <v>35</v>
      </c>
      <c r="F33" s="14" t="s">
        <v>45</v>
      </c>
      <c r="G33" s="14" t="s">
        <v>15</v>
      </c>
      <c r="H33" s="14" t="s">
        <v>18</v>
      </c>
      <c r="I33" s="14" t="s">
        <v>16</v>
      </c>
      <c r="J33" s="14" t="s">
        <v>21</v>
      </c>
      <c r="K33" s="15"/>
      <c r="L33" s="15">
        <v>32.89</v>
      </c>
      <c r="M33" s="15">
        <f>M34</f>
        <v>0</v>
      </c>
      <c r="N33" s="15">
        <f>N34</f>
        <v>0</v>
      </c>
      <c r="O33" s="15">
        <f t="shared" ref="O33:Q34" si="13">O34</f>
        <v>0</v>
      </c>
      <c r="P33" s="15">
        <f t="shared" si="13"/>
        <v>0</v>
      </c>
      <c r="Q33" s="15">
        <f t="shared" si="13"/>
        <v>0</v>
      </c>
    </row>
    <row r="34" spans="2:17" ht="15" customHeight="1">
      <c r="B34" s="12" t="s">
        <v>46</v>
      </c>
      <c r="C34" s="13"/>
      <c r="D34" s="14" t="s">
        <v>13</v>
      </c>
      <c r="E34" s="14" t="s">
        <v>35</v>
      </c>
      <c r="F34" s="14" t="s">
        <v>45</v>
      </c>
      <c r="G34" s="14" t="s">
        <v>23</v>
      </c>
      <c r="H34" s="14" t="s">
        <v>18</v>
      </c>
      <c r="I34" s="14" t="s">
        <v>16</v>
      </c>
      <c r="J34" s="14" t="s">
        <v>21</v>
      </c>
      <c r="K34" s="15"/>
      <c r="L34" s="15">
        <v>32.89</v>
      </c>
      <c r="M34" s="15">
        <f>M35</f>
        <v>0</v>
      </c>
      <c r="N34" s="15">
        <f>N35</f>
        <v>0</v>
      </c>
      <c r="O34" s="15">
        <f t="shared" si="13"/>
        <v>0</v>
      </c>
      <c r="P34" s="15">
        <f t="shared" si="13"/>
        <v>0</v>
      </c>
      <c r="Q34" s="15">
        <f t="shared" si="13"/>
        <v>0</v>
      </c>
    </row>
    <row r="35" spans="2:17" ht="51">
      <c r="B35" s="12" t="s">
        <v>46</v>
      </c>
      <c r="C35" s="13" t="s">
        <v>25</v>
      </c>
      <c r="D35" s="14" t="s">
        <v>13</v>
      </c>
      <c r="E35" s="14" t="s">
        <v>35</v>
      </c>
      <c r="F35" s="14" t="s">
        <v>45</v>
      </c>
      <c r="G35" s="14" t="s">
        <v>23</v>
      </c>
      <c r="H35" s="14" t="s">
        <v>18</v>
      </c>
      <c r="I35" s="14" t="s">
        <v>16</v>
      </c>
      <c r="J35" s="14" t="s">
        <v>21</v>
      </c>
      <c r="K35" s="16" t="s">
        <v>26</v>
      </c>
      <c r="L35" s="15">
        <v>32.89</v>
      </c>
      <c r="M35" s="15"/>
      <c r="N35" s="15"/>
      <c r="O35" s="15"/>
      <c r="P35" s="15"/>
      <c r="Q35" s="15"/>
    </row>
    <row r="36" spans="2:17" ht="23.25" customHeight="1">
      <c r="B36" s="12" t="s">
        <v>48</v>
      </c>
      <c r="C36" s="13"/>
      <c r="D36" s="14" t="s">
        <v>13</v>
      </c>
      <c r="E36" s="14" t="s">
        <v>35</v>
      </c>
      <c r="F36" s="14" t="s">
        <v>47</v>
      </c>
      <c r="G36" s="14" t="s">
        <v>15</v>
      </c>
      <c r="H36" s="14" t="s">
        <v>20</v>
      </c>
      <c r="I36" s="14" t="s">
        <v>16</v>
      </c>
      <c r="J36" s="14" t="s">
        <v>21</v>
      </c>
      <c r="K36" s="15"/>
      <c r="L36" s="15">
        <v>394638.11</v>
      </c>
      <c r="M36" s="15">
        <f>M37</f>
        <v>1000000</v>
      </c>
      <c r="N36" s="15">
        <f>N37</f>
        <v>1000000</v>
      </c>
      <c r="O36" s="15">
        <f t="shared" ref="O36:Q37" si="14">O37</f>
        <v>600000</v>
      </c>
      <c r="P36" s="15">
        <f t="shared" si="14"/>
        <v>600000</v>
      </c>
      <c r="Q36" s="15">
        <f t="shared" si="14"/>
        <v>600000</v>
      </c>
    </row>
    <row r="37" spans="2:17" ht="34.5" customHeight="1">
      <c r="B37" s="12" t="s">
        <v>49</v>
      </c>
      <c r="C37" s="13"/>
      <c r="D37" s="14" t="s">
        <v>13</v>
      </c>
      <c r="E37" s="14" t="s">
        <v>35</v>
      </c>
      <c r="F37" s="14" t="s">
        <v>47</v>
      </c>
      <c r="G37" s="14" t="s">
        <v>27</v>
      </c>
      <c r="H37" s="14" t="s">
        <v>20</v>
      </c>
      <c r="I37" s="14" t="s">
        <v>16</v>
      </c>
      <c r="J37" s="14" t="s">
        <v>21</v>
      </c>
      <c r="K37" s="15"/>
      <c r="L37" s="15">
        <v>394638.11</v>
      </c>
      <c r="M37" s="15">
        <f>M38</f>
        <v>1000000</v>
      </c>
      <c r="N37" s="15">
        <f>N38</f>
        <v>1000000</v>
      </c>
      <c r="O37" s="15">
        <f t="shared" si="14"/>
        <v>600000</v>
      </c>
      <c r="P37" s="15">
        <f t="shared" si="14"/>
        <v>600000</v>
      </c>
      <c r="Q37" s="15">
        <f t="shared" si="14"/>
        <v>600000</v>
      </c>
    </row>
    <row r="38" spans="2:17" ht="34.5" customHeight="1">
      <c r="B38" s="12" t="s">
        <v>49</v>
      </c>
      <c r="C38" s="13" t="s">
        <v>25</v>
      </c>
      <c r="D38" s="14" t="s">
        <v>13</v>
      </c>
      <c r="E38" s="14" t="s">
        <v>35</v>
      </c>
      <c r="F38" s="14" t="s">
        <v>47</v>
      </c>
      <c r="G38" s="14" t="s">
        <v>27</v>
      </c>
      <c r="H38" s="14" t="s">
        <v>20</v>
      </c>
      <c r="I38" s="14" t="s">
        <v>16</v>
      </c>
      <c r="J38" s="14" t="s">
        <v>21</v>
      </c>
      <c r="K38" s="16" t="s">
        <v>26</v>
      </c>
      <c r="L38" s="15">
        <v>394638.11</v>
      </c>
      <c r="M38" s="15">
        <v>1000000</v>
      </c>
      <c r="N38" s="15">
        <v>1000000</v>
      </c>
      <c r="O38" s="15">
        <v>600000</v>
      </c>
      <c r="P38" s="15">
        <v>600000</v>
      </c>
      <c r="Q38" s="15">
        <v>600000</v>
      </c>
    </row>
    <row r="39" spans="2:17" ht="15" customHeight="1">
      <c r="B39" s="12" t="s">
        <v>51</v>
      </c>
      <c r="C39" s="13"/>
      <c r="D39" s="14" t="s">
        <v>13</v>
      </c>
      <c r="E39" s="14" t="s">
        <v>50</v>
      </c>
      <c r="F39" s="14" t="s">
        <v>14</v>
      </c>
      <c r="G39" s="14" t="s">
        <v>15</v>
      </c>
      <c r="H39" s="14" t="s">
        <v>14</v>
      </c>
      <c r="I39" s="14" t="s">
        <v>16</v>
      </c>
      <c r="J39" s="14" t="s">
        <v>15</v>
      </c>
      <c r="K39" s="15"/>
      <c r="L39" s="15">
        <v>1184584.96</v>
      </c>
      <c r="M39" s="15">
        <f t="shared" ref="M39:N41" si="15">M40</f>
        <v>1200000</v>
      </c>
      <c r="N39" s="15">
        <f t="shared" si="15"/>
        <v>1200000</v>
      </c>
      <c r="O39" s="15">
        <f t="shared" ref="O39:Q41" si="16">O40</f>
        <v>1600000</v>
      </c>
      <c r="P39" s="15">
        <f t="shared" si="16"/>
        <v>1600000</v>
      </c>
      <c r="Q39" s="15">
        <f t="shared" si="16"/>
        <v>1600000</v>
      </c>
    </row>
    <row r="40" spans="2:17" ht="23.25" customHeight="1">
      <c r="B40" s="12" t="s">
        <v>52</v>
      </c>
      <c r="C40" s="13"/>
      <c r="D40" s="14" t="s">
        <v>13</v>
      </c>
      <c r="E40" s="14" t="s">
        <v>50</v>
      </c>
      <c r="F40" s="14" t="s">
        <v>45</v>
      </c>
      <c r="G40" s="14" t="s">
        <v>15</v>
      </c>
      <c r="H40" s="14" t="s">
        <v>18</v>
      </c>
      <c r="I40" s="14" t="s">
        <v>16</v>
      </c>
      <c r="J40" s="14" t="s">
        <v>21</v>
      </c>
      <c r="K40" s="15"/>
      <c r="L40" s="15">
        <v>1184584.96</v>
      </c>
      <c r="M40" s="15">
        <f t="shared" si="15"/>
        <v>1200000</v>
      </c>
      <c r="N40" s="15">
        <f t="shared" si="15"/>
        <v>1200000</v>
      </c>
      <c r="O40" s="15">
        <f t="shared" si="16"/>
        <v>1600000</v>
      </c>
      <c r="P40" s="15">
        <f t="shared" si="16"/>
        <v>1600000</v>
      </c>
      <c r="Q40" s="15">
        <f t="shared" si="16"/>
        <v>1600000</v>
      </c>
    </row>
    <row r="41" spans="2:17" ht="34.5" customHeight="1">
      <c r="B41" s="12" t="s">
        <v>53</v>
      </c>
      <c r="C41" s="13"/>
      <c r="D41" s="14" t="s">
        <v>13</v>
      </c>
      <c r="E41" s="14" t="s">
        <v>50</v>
      </c>
      <c r="F41" s="14" t="s">
        <v>45</v>
      </c>
      <c r="G41" s="14" t="s">
        <v>23</v>
      </c>
      <c r="H41" s="14" t="s">
        <v>18</v>
      </c>
      <c r="I41" s="14" t="s">
        <v>16</v>
      </c>
      <c r="J41" s="14" t="s">
        <v>21</v>
      </c>
      <c r="K41" s="15"/>
      <c r="L41" s="15">
        <v>1184584.96</v>
      </c>
      <c r="M41" s="15">
        <f t="shared" si="15"/>
        <v>1200000</v>
      </c>
      <c r="N41" s="15">
        <f t="shared" si="15"/>
        <v>1200000</v>
      </c>
      <c r="O41" s="15">
        <f t="shared" si="16"/>
        <v>1600000</v>
      </c>
      <c r="P41" s="15">
        <f t="shared" si="16"/>
        <v>1600000</v>
      </c>
      <c r="Q41" s="15">
        <f t="shared" si="16"/>
        <v>1600000</v>
      </c>
    </row>
    <row r="42" spans="2:17" ht="34.5" customHeight="1">
      <c r="B42" s="12" t="s">
        <v>53</v>
      </c>
      <c r="C42" s="13" t="s">
        <v>25</v>
      </c>
      <c r="D42" s="14" t="s">
        <v>13</v>
      </c>
      <c r="E42" s="14" t="s">
        <v>50</v>
      </c>
      <c r="F42" s="14" t="s">
        <v>45</v>
      </c>
      <c r="G42" s="14" t="s">
        <v>23</v>
      </c>
      <c r="H42" s="14" t="s">
        <v>18</v>
      </c>
      <c r="I42" s="14" t="s">
        <v>16</v>
      </c>
      <c r="J42" s="14" t="s">
        <v>21</v>
      </c>
      <c r="K42" s="16" t="s">
        <v>26</v>
      </c>
      <c r="L42" s="15">
        <v>1184584.96</v>
      </c>
      <c r="M42" s="15">
        <v>1200000</v>
      </c>
      <c r="N42" s="15">
        <v>1200000</v>
      </c>
      <c r="O42" s="15">
        <v>1600000</v>
      </c>
      <c r="P42" s="15">
        <v>1600000</v>
      </c>
      <c r="Q42" s="15">
        <v>1600000</v>
      </c>
    </row>
    <row r="43" spans="2:17" ht="34.5" customHeight="1">
      <c r="B43" s="12" t="s">
        <v>55</v>
      </c>
      <c r="C43" s="13"/>
      <c r="D43" s="14" t="s">
        <v>13</v>
      </c>
      <c r="E43" s="14" t="s">
        <v>54</v>
      </c>
      <c r="F43" s="14" t="s">
        <v>14</v>
      </c>
      <c r="G43" s="14" t="s">
        <v>15</v>
      </c>
      <c r="H43" s="14" t="s">
        <v>14</v>
      </c>
      <c r="I43" s="14" t="s">
        <v>16</v>
      </c>
      <c r="J43" s="14" t="s">
        <v>15</v>
      </c>
      <c r="K43" s="15"/>
      <c r="L43" s="15">
        <v>5016138.18</v>
      </c>
      <c r="M43" s="15">
        <f>M44+M56</f>
        <v>7200000</v>
      </c>
      <c r="N43" s="15">
        <f>N44+N56</f>
        <v>7200000</v>
      </c>
      <c r="O43" s="15">
        <f t="shared" ref="O43:Q43" si="17">O44+O56</f>
        <v>6850000</v>
      </c>
      <c r="P43" s="15">
        <f t="shared" si="17"/>
        <v>6850000</v>
      </c>
      <c r="Q43" s="15">
        <f t="shared" si="17"/>
        <v>6850000</v>
      </c>
    </row>
    <row r="44" spans="2:17" ht="68.25" customHeight="1">
      <c r="B44" s="12" t="s">
        <v>57</v>
      </c>
      <c r="C44" s="13"/>
      <c r="D44" s="14" t="s">
        <v>13</v>
      </c>
      <c r="E44" s="14" t="s">
        <v>54</v>
      </c>
      <c r="F44" s="14" t="s">
        <v>35</v>
      </c>
      <c r="G44" s="14" t="s">
        <v>15</v>
      </c>
      <c r="H44" s="14" t="s">
        <v>14</v>
      </c>
      <c r="I44" s="14" t="s">
        <v>16</v>
      </c>
      <c r="J44" s="14" t="s">
        <v>56</v>
      </c>
      <c r="K44" s="15"/>
      <c r="L44" s="15">
        <v>4355153.3899999997</v>
      </c>
      <c r="M44" s="15">
        <f>M45+M50+M53</f>
        <v>6200000</v>
      </c>
      <c r="N44" s="15">
        <f>N45+N50+N53</f>
        <v>6200000</v>
      </c>
      <c r="O44" s="15">
        <f t="shared" ref="O44:Q44" si="18">O45+O50+O53</f>
        <v>5850000</v>
      </c>
      <c r="P44" s="15">
        <f t="shared" si="18"/>
        <v>5850000</v>
      </c>
      <c r="Q44" s="15">
        <f t="shared" si="18"/>
        <v>5850000</v>
      </c>
    </row>
    <row r="45" spans="2:17" ht="57" customHeight="1">
      <c r="B45" s="12" t="s">
        <v>58</v>
      </c>
      <c r="C45" s="13"/>
      <c r="D45" s="14" t="s">
        <v>13</v>
      </c>
      <c r="E45" s="14" t="s">
        <v>54</v>
      </c>
      <c r="F45" s="14" t="s">
        <v>35</v>
      </c>
      <c r="G45" s="14" t="s">
        <v>23</v>
      </c>
      <c r="H45" s="14" t="s">
        <v>14</v>
      </c>
      <c r="I45" s="14" t="s">
        <v>16</v>
      </c>
      <c r="J45" s="14" t="s">
        <v>56</v>
      </c>
      <c r="K45" s="15"/>
      <c r="L45" s="15">
        <v>2743565.48</v>
      </c>
      <c r="M45" s="15">
        <f>M46+M48</f>
        <v>4100000</v>
      </c>
      <c r="N45" s="15">
        <f>N46+N48</f>
        <v>4100000</v>
      </c>
      <c r="O45" s="15">
        <f t="shared" ref="O45:Q45" si="19">O46+O48</f>
        <v>3700000</v>
      </c>
      <c r="P45" s="15">
        <f t="shared" si="19"/>
        <v>3700000</v>
      </c>
      <c r="Q45" s="15">
        <f t="shared" si="19"/>
        <v>3700000</v>
      </c>
    </row>
    <row r="46" spans="2:17" ht="68.25" customHeight="1">
      <c r="B46" s="12" t="s">
        <v>60</v>
      </c>
      <c r="C46" s="13"/>
      <c r="D46" s="14" t="s">
        <v>13</v>
      </c>
      <c r="E46" s="14" t="s">
        <v>54</v>
      </c>
      <c r="F46" s="14" t="s">
        <v>35</v>
      </c>
      <c r="G46" s="14" t="s">
        <v>59</v>
      </c>
      <c r="H46" s="14" t="s">
        <v>35</v>
      </c>
      <c r="I46" s="14" t="s">
        <v>16</v>
      </c>
      <c r="J46" s="14" t="s">
        <v>56</v>
      </c>
      <c r="K46" s="15"/>
      <c r="L46" s="15">
        <v>1966405.86</v>
      </c>
      <c r="M46" s="15">
        <f>M47</f>
        <v>4100000</v>
      </c>
      <c r="N46" s="15">
        <f>N47</f>
        <v>4100000</v>
      </c>
      <c r="O46" s="15">
        <f t="shared" ref="O46:Q46" si="20">O47</f>
        <v>3700000</v>
      </c>
      <c r="P46" s="15">
        <f t="shared" si="20"/>
        <v>3700000</v>
      </c>
      <c r="Q46" s="15">
        <f t="shared" si="20"/>
        <v>3700000</v>
      </c>
    </row>
    <row r="47" spans="2:17" ht="68.25" customHeight="1">
      <c r="B47" s="12" t="s">
        <v>60</v>
      </c>
      <c r="C47" s="13" t="s">
        <v>61</v>
      </c>
      <c r="D47" s="14" t="s">
        <v>13</v>
      </c>
      <c r="E47" s="14" t="s">
        <v>54</v>
      </c>
      <c r="F47" s="14" t="s">
        <v>35</v>
      </c>
      <c r="G47" s="14" t="s">
        <v>59</v>
      </c>
      <c r="H47" s="14" t="s">
        <v>35</v>
      </c>
      <c r="I47" s="14" t="s">
        <v>16</v>
      </c>
      <c r="J47" s="14" t="s">
        <v>56</v>
      </c>
      <c r="K47" s="16" t="s">
        <v>62</v>
      </c>
      <c r="L47" s="15">
        <v>1966405.86</v>
      </c>
      <c r="M47" s="15">
        <v>4100000</v>
      </c>
      <c r="N47" s="15">
        <v>4100000</v>
      </c>
      <c r="O47" s="15">
        <v>3700000</v>
      </c>
      <c r="P47" s="15">
        <v>3700000</v>
      </c>
      <c r="Q47" s="15">
        <v>3700000</v>
      </c>
    </row>
    <row r="48" spans="2:17" ht="68.25" customHeight="1">
      <c r="B48" s="12" t="s">
        <v>64</v>
      </c>
      <c r="C48" s="13"/>
      <c r="D48" s="14" t="s">
        <v>13</v>
      </c>
      <c r="E48" s="14" t="s">
        <v>54</v>
      </c>
      <c r="F48" s="14" t="s">
        <v>35</v>
      </c>
      <c r="G48" s="14" t="s">
        <v>59</v>
      </c>
      <c r="H48" s="14" t="s">
        <v>63</v>
      </c>
      <c r="I48" s="14" t="s">
        <v>16</v>
      </c>
      <c r="J48" s="14" t="s">
        <v>56</v>
      </c>
      <c r="K48" s="15"/>
      <c r="L48" s="15">
        <v>777159.62</v>
      </c>
      <c r="M48" s="15">
        <f>M49</f>
        <v>0</v>
      </c>
      <c r="N48" s="15">
        <f>N49</f>
        <v>0</v>
      </c>
      <c r="O48" s="15">
        <f t="shared" ref="O48:Q48" si="21">O49</f>
        <v>0</v>
      </c>
      <c r="P48" s="15">
        <f t="shared" si="21"/>
        <v>0</v>
      </c>
      <c r="Q48" s="15">
        <f t="shared" si="21"/>
        <v>0</v>
      </c>
    </row>
    <row r="49" spans="2:17" ht="68.25" customHeight="1">
      <c r="B49" s="12" t="s">
        <v>64</v>
      </c>
      <c r="C49" s="13" t="s">
        <v>39</v>
      </c>
      <c r="D49" s="14" t="s">
        <v>13</v>
      </c>
      <c r="E49" s="14" t="s">
        <v>54</v>
      </c>
      <c r="F49" s="14" t="s">
        <v>35</v>
      </c>
      <c r="G49" s="14" t="s">
        <v>59</v>
      </c>
      <c r="H49" s="14" t="s">
        <v>63</v>
      </c>
      <c r="I49" s="14" t="s">
        <v>16</v>
      </c>
      <c r="J49" s="14" t="s">
        <v>56</v>
      </c>
      <c r="K49" s="16" t="s">
        <v>65</v>
      </c>
      <c r="L49" s="15">
        <v>777159.62</v>
      </c>
      <c r="M49" s="15">
        <v>0</v>
      </c>
      <c r="N49" s="15">
        <v>0</v>
      </c>
      <c r="O49" s="15"/>
      <c r="P49" s="15"/>
      <c r="Q49" s="15"/>
    </row>
    <row r="50" spans="2:17" ht="57" customHeight="1">
      <c r="B50" s="12" t="s">
        <v>66</v>
      </c>
      <c r="C50" s="13"/>
      <c r="D50" s="14" t="s">
        <v>13</v>
      </c>
      <c r="E50" s="14" t="s">
        <v>54</v>
      </c>
      <c r="F50" s="14" t="s">
        <v>35</v>
      </c>
      <c r="G50" s="14" t="s">
        <v>27</v>
      </c>
      <c r="H50" s="14" t="s">
        <v>14</v>
      </c>
      <c r="I50" s="14" t="s">
        <v>16</v>
      </c>
      <c r="J50" s="14" t="s">
        <v>56</v>
      </c>
      <c r="K50" s="15"/>
      <c r="L50" s="15">
        <v>32157.23</v>
      </c>
      <c r="M50" s="15">
        <f>M51</f>
        <v>100000</v>
      </c>
      <c r="N50" s="15">
        <f>N51</f>
        <v>100000</v>
      </c>
      <c r="O50" s="15">
        <f t="shared" ref="O50:Q51" si="22">O51</f>
        <v>50000</v>
      </c>
      <c r="P50" s="15">
        <f t="shared" si="22"/>
        <v>50000</v>
      </c>
      <c r="Q50" s="15">
        <f t="shared" si="22"/>
        <v>50000</v>
      </c>
    </row>
    <row r="51" spans="2:17" ht="57" customHeight="1">
      <c r="B51" s="12" t="s">
        <v>68</v>
      </c>
      <c r="C51" s="13"/>
      <c r="D51" s="14" t="s">
        <v>13</v>
      </c>
      <c r="E51" s="14" t="s">
        <v>54</v>
      </c>
      <c r="F51" s="14" t="s">
        <v>35</v>
      </c>
      <c r="G51" s="14" t="s">
        <v>67</v>
      </c>
      <c r="H51" s="14" t="s">
        <v>35</v>
      </c>
      <c r="I51" s="14" t="s">
        <v>16</v>
      </c>
      <c r="J51" s="14" t="s">
        <v>56</v>
      </c>
      <c r="K51" s="15"/>
      <c r="L51" s="15">
        <v>32157.23</v>
      </c>
      <c r="M51" s="15">
        <f>M52</f>
        <v>100000</v>
      </c>
      <c r="N51" s="15">
        <f>N52</f>
        <v>100000</v>
      </c>
      <c r="O51" s="15">
        <f t="shared" si="22"/>
        <v>50000</v>
      </c>
      <c r="P51" s="15">
        <f t="shared" si="22"/>
        <v>50000</v>
      </c>
      <c r="Q51" s="15">
        <f t="shared" si="22"/>
        <v>50000</v>
      </c>
    </row>
    <row r="52" spans="2:17" ht="57" customHeight="1">
      <c r="B52" s="12" t="s">
        <v>68</v>
      </c>
      <c r="C52" s="13" t="s">
        <v>61</v>
      </c>
      <c r="D52" s="14" t="s">
        <v>13</v>
      </c>
      <c r="E52" s="14" t="s">
        <v>54</v>
      </c>
      <c r="F52" s="14" t="s">
        <v>35</v>
      </c>
      <c r="G52" s="14" t="s">
        <v>67</v>
      </c>
      <c r="H52" s="14" t="s">
        <v>35</v>
      </c>
      <c r="I52" s="14" t="s">
        <v>16</v>
      </c>
      <c r="J52" s="14" t="s">
        <v>56</v>
      </c>
      <c r="K52" s="16" t="s">
        <v>62</v>
      </c>
      <c r="L52" s="15">
        <v>32157.23</v>
      </c>
      <c r="M52" s="15">
        <v>100000</v>
      </c>
      <c r="N52" s="15">
        <v>100000</v>
      </c>
      <c r="O52" s="15">
        <v>50000</v>
      </c>
      <c r="P52" s="15">
        <v>50000</v>
      </c>
      <c r="Q52" s="15">
        <v>50000</v>
      </c>
    </row>
    <row r="53" spans="2:17" ht="68.25" customHeight="1">
      <c r="B53" s="12" t="s">
        <v>69</v>
      </c>
      <c r="C53" s="13"/>
      <c r="D53" s="14" t="s">
        <v>13</v>
      </c>
      <c r="E53" s="14" t="s">
        <v>54</v>
      </c>
      <c r="F53" s="14" t="s">
        <v>35</v>
      </c>
      <c r="G53" s="14" t="s">
        <v>29</v>
      </c>
      <c r="H53" s="14" t="s">
        <v>14</v>
      </c>
      <c r="I53" s="14" t="s">
        <v>16</v>
      </c>
      <c r="J53" s="14" t="s">
        <v>56</v>
      </c>
      <c r="K53" s="15"/>
      <c r="L53" s="15">
        <v>1579430.68</v>
      </c>
      <c r="M53" s="15">
        <f>M54</f>
        <v>2000000</v>
      </c>
      <c r="N53" s="15">
        <f>N54</f>
        <v>2000000</v>
      </c>
      <c r="O53" s="15">
        <f t="shared" ref="O53:Q54" si="23">O54</f>
        <v>2100000</v>
      </c>
      <c r="P53" s="15">
        <f t="shared" si="23"/>
        <v>2100000</v>
      </c>
      <c r="Q53" s="15">
        <f t="shared" si="23"/>
        <v>2100000</v>
      </c>
    </row>
    <row r="54" spans="2:17" ht="57" customHeight="1">
      <c r="B54" s="12" t="s">
        <v>71</v>
      </c>
      <c r="C54" s="13"/>
      <c r="D54" s="14" t="s">
        <v>13</v>
      </c>
      <c r="E54" s="14" t="s">
        <v>54</v>
      </c>
      <c r="F54" s="14" t="s">
        <v>35</v>
      </c>
      <c r="G54" s="14" t="s">
        <v>70</v>
      </c>
      <c r="H54" s="14" t="s">
        <v>35</v>
      </c>
      <c r="I54" s="14" t="s">
        <v>16</v>
      </c>
      <c r="J54" s="14" t="s">
        <v>56</v>
      </c>
      <c r="K54" s="15"/>
      <c r="L54" s="15">
        <v>1579430.68</v>
      </c>
      <c r="M54" s="15">
        <f>M55</f>
        <v>2000000</v>
      </c>
      <c r="N54" s="15">
        <f>N55</f>
        <v>2000000</v>
      </c>
      <c r="O54" s="15">
        <f t="shared" si="23"/>
        <v>2100000</v>
      </c>
      <c r="P54" s="15">
        <f t="shared" si="23"/>
        <v>2100000</v>
      </c>
      <c r="Q54" s="15">
        <f t="shared" si="23"/>
        <v>2100000</v>
      </c>
    </row>
    <row r="55" spans="2:17" ht="57" customHeight="1">
      <c r="B55" s="12" t="s">
        <v>71</v>
      </c>
      <c r="C55" s="13" t="s">
        <v>61</v>
      </c>
      <c r="D55" s="14" t="s">
        <v>13</v>
      </c>
      <c r="E55" s="14" t="s">
        <v>54</v>
      </c>
      <c r="F55" s="14" t="s">
        <v>35</v>
      </c>
      <c r="G55" s="14" t="s">
        <v>70</v>
      </c>
      <c r="H55" s="14" t="s">
        <v>35</v>
      </c>
      <c r="I55" s="14" t="s">
        <v>16</v>
      </c>
      <c r="J55" s="14" t="s">
        <v>56</v>
      </c>
      <c r="K55" s="16" t="s">
        <v>62</v>
      </c>
      <c r="L55" s="15">
        <v>1579430.68</v>
      </c>
      <c r="M55" s="15">
        <v>2000000</v>
      </c>
      <c r="N55" s="15">
        <v>2000000</v>
      </c>
      <c r="O55" s="15">
        <v>2100000</v>
      </c>
      <c r="P55" s="15">
        <v>2100000</v>
      </c>
      <c r="Q55" s="15">
        <v>2100000</v>
      </c>
    </row>
    <row r="56" spans="2:17" ht="68.25" customHeight="1">
      <c r="B56" s="12" t="s">
        <v>73</v>
      </c>
      <c r="C56" s="13"/>
      <c r="D56" s="14" t="s">
        <v>13</v>
      </c>
      <c r="E56" s="14" t="s">
        <v>54</v>
      </c>
      <c r="F56" s="14" t="s">
        <v>72</v>
      </c>
      <c r="G56" s="14" t="s">
        <v>15</v>
      </c>
      <c r="H56" s="14" t="s">
        <v>14</v>
      </c>
      <c r="I56" s="14" t="s">
        <v>16</v>
      </c>
      <c r="J56" s="14" t="s">
        <v>56</v>
      </c>
      <c r="K56" s="15"/>
      <c r="L56" s="15">
        <v>660984.79</v>
      </c>
      <c r="M56" s="15">
        <f t="shared" ref="M56:N58" si="24">M57</f>
        <v>1000000</v>
      </c>
      <c r="N56" s="15">
        <f t="shared" si="24"/>
        <v>1000000</v>
      </c>
      <c r="O56" s="15">
        <f t="shared" ref="O56:Q58" si="25">O57</f>
        <v>1000000</v>
      </c>
      <c r="P56" s="15">
        <f t="shared" si="25"/>
        <v>1000000</v>
      </c>
      <c r="Q56" s="15">
        <f t="shared" si="25"/>
        <v>1000000</v>
      </c>
    </row>
    <row r="57" spans="2:17" ht="68.25" customHeight="1">
      <c r="B57" s="12" t="s">
        <v>74</v>
      </c>
      <c r="C57" s="13"/>
      <c r="D57" s="14" t="s">
        <v>13</v>
      </c>
      <c r="E57" s="14" t="s">
        <v>54</v>
      </c>
      <c r="F57" s="14" t="s">
        <v>72</v>
      </c>
      <c r="G57" s="14" t="s">
        <v>31</v>
      </c>
      <c r="H57" s="14" t="s">
        <v>14</v>
      </c>
      <c r="I57" s="14" t="s">
        <v>16</v>
      </c>
      <c r="J57" s="14" t="s">
        <v>56</v>
      </c>
      <c r="K57" s="15"/>
      <c r="L57" s="15">
        <v>660984.79</v>
      </c>
      <c r="M57" s="15">
        <f t="shared" si="24"/>
        <v>1000000</v>
      </c>
      <c r="N57" s="15">
        <f t="shared" si="24"/>
        <v>1000000</v>
      </c>
      <c r="O57" s="15">
        <f t="shared" si="25"/>
        <v>1000000</v>
      </c>
      <c r="P57" s="15">
        <f t="shared" si="25"/>
        <v>1000000</v>
      </c>
      <c r="Q57" s="15">
        <f t="shared" si="25"/>
        <v>1000000</v>
      </c>
    </row>
    <row r="58" spans="2:17" ht="57" customHeight="1">
      <c r="B58" s="12" t="s">
        <v>76</v>
      </c>
      <c r="C58" s="13"/>
      <c r="D58" s="14" t="s">
        <v>13</v>
      </c>
      <c r="E58" s="14" t="s">
        <v>54</v>
      </c>
      <c r="F58" s="14" t="s">
        <v>72</v>
      </c>
      <c r="G58" s="14" t="s">
        <v>75</v>
      </c>
      <c r="H58" s="14" t="s">
        <v>35</v>
      </c>
      <c r="I58" s="14" t="s">
        <v>16</v>
      </c>
      <c r="J58" s="14" t="s">
        <v>56</v>
      </c>
      <c r="K58" s="15"/>
      <c r="L58" s="15">
        <v>660984.79</v>
      </c>
      <c r="M58" s="15">
        <f t="shared" si="24"/>
        <v>1000000</v>
      </c>
      <c r="N58" s="15">
        <f t="shared" si="24"/>
        <v>1000000</v>
      </c>
      <c r="O58" s="15">
        <f t="shared" si="25"/>
        <v>1000000</v>
      </c>
      <c r="P58" s="15">
        <f t="shared" si="25"/>
        <v>1000000</v>
      </c>
      <c r="Q58" s="15">
        <f t="shared" si="25"/>
        <v>1000000</v>
      </c>
    </row>
    <row r="59" spans="2:17" ht="57" customHeight="1">
      <c r="B59" s="12" t="s">
        <v>76</v>
      </c>
      <c r="C59" s="13" t="s">
        <v>61</v>
      </c>
      <c r="D59" s="14" t="s">
        <v>13</v>
      </c>
      <c r="E59" s="14" t="s">
        <v>54</v>
      </c>
      <c r="F59" s="14" t="s">
        <v>72</v>
      </c>
      <c r="G59" s="14" t="s">
        <v>75</v>
      </c>
      <c r="H59" s="14" t="s">
        <v>35</v>
      </c>
      <c r="I59" s="14" t="s">
        <v>16</v>
      </c>
      <c r="J59" s="14" t="s">
        <v>56</v>
      </c>
      <c r="K59" s="16" t="s">
        <v>62</v>
      </c>
      <c r="L59" s="15">
        <v>660984.79</v>
      </c>
      <c r="M59" s="15">
        <v>1000000</v>
      </c>
      <c r="N59" s="15">
        <v>1000000</v>
      </c>
      <c r="O59" s="15">
        <v>1000000</v>
      </c>
      <c r="P59" s="15">
        <v>1000000</v>
      </c>
      <c r="Q59" s="15">
        <v>1000000</v>
      </c>
    </row>
    <row r="60" spans="2:17" ht="15" customHeight="1">
      <c r="B60" s="12" t="s">
        <v>78</v>
      </c>
      <c r="C60" s="13"/>
      <c r="D60" s="14" t="s">
        <v>13</v>
      </c>
      <c r="E60" s="14" t="s">
        <v>77</v>
      </c>
      <c r="F60" s="14" t="s">
        <v>14</v>
      </c>
      <c r="G60" s="14" t="s">
        <v>15</v>
      </c>
      <c r="H60" s="14" t="s">
        <v>14</v>
      </c>
      <c r="I60" s="14" t="s">
        <v>16</v>
      </c>
      <c r="J60" s="14" t="s">
        <v>15</v>
      </c>
      <c r="K60" s="15"/>
      <c r="L60" s="15">
        <v>19189.53</v>
      </c>
      <c r="M60" s="15">
        <f t="shared" ref="M60:N62" si="26">M61</f>
        <v>22880.81</v>
      </c>
      <c r="N60" s="15">
        <f t="shared" si="26"/>
        <v>22880.81</v>
      </c>
      <c r="O60" s="15">
        <f t="shared" ref="O60:Q62" si="27">O61</f>
        <v>25000</v>
      </c>
      <c r="P60" s="15">
        <f t="shared" si="27"/>
        <v>25000</v>
      </c>
      <c r="Q60" s="15">
        <f t="shared" si="27"/>
        <v>25000</v>
      </c>
    </row>
    <row r="61" spans="2:17" ht="15" customHeight="1">
      <c r="B61" s="12" t="s">
        <v>79</v>
      </c>
      <c r="C61" s="13"/>
      <c r="D61" s="14" t="s">
        <v>13</v>
      </c>
      <c r="E61" s="14" t="s">
        <v>77</v>
      </c>
      <c r="F61" s="14" t="s">
        <v>18</v>
      </c>
      <c r="G61" s="14" t="s">
        <v>15</v>
      </c>
      <c r="H61" s="14" t="s">
        <v>18</v>
      </c>
      <c r="I61" s="14" t="s">
        <v>16</v>
      </c>
      <c r="J61" s="14" t="s">
        <v>56</v>
      </c>
      <c r="K61" s="15"/>
      <c r="L61" s="15">
        <v>19189.53</v>
      </c>
      <c r="M61" s="15">
        <f t="shared" si="26"/>
        <v>22880.81</v>
      </c>
      <c r="N61" s="15">
        <f t="shared" si="26"/>
        <v>22880.81</v>
      </c>
      <c r="O61" s="15">
        <f t="shared" si="27"/>
        <v>25000</v>
      </c>
      <c r="P61" s="15">
        <f t="shared" si="27"/>
        <v>25000</v>
      </c>
      <c r="Q61" s="15">
        <f t="shared" si="27"/>
        <v>25000</v>
      </c>
    </row>
    <row r="62" spans="2:17" ht="23.25" customHeight="1">
      <c r="B62" s="12" t="s">
        <v>80</v>
      </c>
      <c r="C62" s="13"/>
      <c r="D62" s="14" t="s">
        <v>13</v>
      </c>
      <c r="E62" s="14" t="s">
        <v>77</v>
      </c>
      <c r="F62" s="14" t="s">
        <v>18</v>
      </c>
      <c r="G62" s="14" t="s">
        <v>23</v>
      </c>
      <c r="H62" s="14" t="s">
        <v>18</v>
      </c>
      <c r="I62" s="14" t="s">
        <v>16</v>
      </c>
      <c r="J62" s="14" t="s">
        <v>56</v>
      </c>
      <c r="K62" s="15"/>
      <c r="L62" s="15">
        <v>12246.37</v>
      </c>
      <c r="M62" s="15">
        <f t="shared" si="26"/>
        <v>22880.81</v>
      </c>
      <c r="N62" s="15">
        <f t="shared" si="26"/>
        <v>22880.81</v>
      </c>
      <c r="O62" s="15">
        <f t="shared" si="27"/>
        <v>25000</v>
      </c>
      <c r="P62" s="15">
        <f t="shared" si="27"/>
        <v>25000</v>
      </c>
      <c r="Q62" s="15">
        <f t="shared" si="27"/>
        <v>25000</v>
      </c>
    </row>
    <row r="63" spans="2:17" ht="23.25" customHeight="1">
      <c r="B63" s="12" t="s">
        <v>80</v>
      </c>
      <c r="C63" s="13" t="s">
        <v>81</v>
      </c>
      <c r="D63" s="14" t="s">
        <v>13</v>
      </c>
      <c r="E63" s="14" t="s">
        <v>77</v>
      </c>
      <c r="F63" s="14" t="s">
        <v>18</v>
      </c>
      <c r="G63" s="14" t="s">
        <v>23</v>
      </c>
      <c r="H63" s="14" t="s">
        <v>18</v>
      </c>
      <c r="I63" s="14" t="s">
        <v>16</v>
      </c>
      <c r="J63" s="14" t="s">
        <v>56</v>
      </c>
      <c r="K63" s="16" t="s">
        <v>82</v>
      </c>
      <c r="L63" s="15">
        <v>12246.37</v>
      </c>
      <c r="M63" s="15">
        <v>22880.81</v>
      </c>
      <c r="N63" s="15">
        <v>22880.81</v>
      </c>
      <c r="O63" s="15">
        <v>25000</v>
      </c>
      <c r="P63" s="15">
        <v>25000</v>
      </c>
      <c r="Q63" s="15">
        <v>25000</v>
      </c>
    </row>
    <row r="64" spans="2:17" ht="15" customHeight="1">
      <c r="B64" s="12" t="s">
        <v>83</v>
      </c>
      <c r="C64" s="13"/>
      <c r="D64" s="14" t="s">
        <v>13</v>
      </c>
      <c r="E64" s="14" t="s">
        <v>77</v>
      </c>
      <c r="F64" s="14" t="s">
        <v>18</v>
      </c>
      <c r="G64" s="14" t="s">
        <v>31</v>
      </c>
      <c r="H64" s="14" t="s">
        <v>18</v>
      </c>
      <c r="I64" s="14" t="s">
        <v>16</v>
      </c>
      <c r="J64" s="14" t="s">
        <v>56</v>
      </c>
      <c r="K64" s="15"/>
      <c r="L64" s="15">
        <v>6943.16</v>
      </c>
      <c r="M64" s="15">
        <f>M65</f>
        <v>0</v>
      </c>
      <c r="N64" s="15">
        <f>N65</f>
        <v>0</v>
      </c>
      <c r="O64" s="15">
        <f t="shared" ref="O64:Q65" si="28">O65</f>
        <v>0</v>
      </c>
      <c r="P64" s="15">
        <f t="shared" si="28"/>
        <v>0</v>
      </c>
      <c r="Q64" s="15">
        <f t="shared" si="28"/>
        <v>0</v>
      </c>
    </row>
    <row r="65" spans="2:17" ht="15" customHeight="1">
      <c r="B65" s="12" t="s">
        <v>85</v>
      </c>
      <c r="C65" s="13"/>
      <c r="D65" s="14" t="s">
        <v>13</v>
      </c>
      <c r="E65" s="14" t="s">
        <v>77</v>
      </c>
      <c r="F65" s="14" t="s">
        <v>18</v>
      </c>
      <c r="G65" s="14" t="s">
        <v>84</v>
      </c>
      <c r="H65" s="14" t="s">
        <v>18</v>
      </c>
      <c r="I65" s="14" t="s">
        <v>16</v>
      </c>
      <c r="J65" s="14" t="s">
        <v>56</v>
      </c>
      <c r="K65" s="15"/>
      <c r="L65" s="15">
        <v>6943.16</v>
      </c>
      <c r="M65" s="15">
        <f>M66</f>
        <v>0</v>
      </c>
      <c r="N65" s="15">
        <f>N66</f>
        <v>0</v>
      </c>
      <c r="O65" s="15">
        <f t="shared" si="28"/>
        <v>0</v>
      </c>
      <c r="P65" s="15">
        <f t="shared" si="28"/>
        <v>0</v>
      </c>
      <c r="Q65" s="15">
        <f t="shared" si="28"/>
        <v>0</v>
      </c>
    </row>
    <row r="66" spans="2:17" ht="102">
      <c r="B66" s="12" t="s">
        <v>85</v>
      </c>
      <c r="C66" s="13" t="s">
        <v>81</v>
      </c>
      <c r="D66" s="14" t="s">
        <v>13</v>
      </c>
      <c r="E66" s="14" t="s">
        <v>77</v>
      </c>
      <c r="F66" s="14" t="s">
        <v>18</v>
      </c>
      <c r="G66" s="14" t="s">
        <v>84</v>
      </c>
      <c r="H66" s="14" t="s">
        <v>18</v>
      </c>
      <c r="I66" s="14" t="s">
        <v>16</v>
      </c>
      <c r="J66" s="14" t="s">
        <v>56</v>
      </c>
      <c r="K66" s="16" t="s">
        <v>82</v>
      </c>
      <c r="L66" s="15">
        <v>6943.16</v>
      </c>
      <c r="M66" s="15"/>
      <c r="N66" s="15"/>
      <c r="O66" s="15"/>
      <c r="P66" s="15"/>
      <c r="Q66" s="15"/>
    </row>
    <row r="67" spans="2:17" ht="23.25" customHeight="1">
      <c r="B67" s="12" t="s">
        <v>86</v>
      </c>
      <c r="C67" s="13"/>
      <c r="D67" s="14" t="s">
        <v>13</v>
      </c>
      <c r="E67" s="14" t="s">
        <v>63</v>
      </c>
      <c r="F67" s="14" t="s">
        <v>14</v>
      </c>
      <c r="G67" s="14" t="s">
        <v>15</v>
      </c>
      <c r="H67" s="14" t="s">
        <v>14</v>
      </c>
      <c r="I67" s="14" t="s">
        <v>16</v>
      </c>
      <c r="J67" s="14" t="s">
        <v>15</v>
      </c>
      <c r="K67" s="15"/>
      <c r="L67" s="15">
        <v>9574055.1199999992</v>
      </c>
      <c r="M67" s="15">
        <f>M68+M72</f>
        <v>15500000</v>
      </c>
      <c r="N67" s="15">
        <f>N68+N72</f>
        <v>15500000</v>
      </c>
      <c r="O67" s="15">
        <f t="shared" ref="O67:Q67" si="29">O68+O72</f>
        <v>15500000</v>
      </c>
      <c r="P67" s="15">
        <f t="shared" si="29"/>
        <v>15500000</v>
      </c>
      <c r="Q67" s="15">
        <f t="shared" si="29"/>
        <v>15500000</v>
      </c>
    </row>
    <row r="68" spans="2:17" ht="15" customHeight="1">
      <c r="B68" s="12" t="s">
        <v>88</v>
      </c>
      <c r="C68" s="13"/>
      <c r="D68" s="14" t="s">
        <v>13</v>
      </c>
      <c r="E68" s="14" t="s">
        <v>63</v>
      </c>
      <c r="F68" s="14" t="s">
        <v>18</v>
      </c>
      <c r="G68" s="14" t="s">
        <v>15</v>
      </c>
      <c r="H68" s="14" t="s">
        <v>14</v>
      </c>
      <c r="I68" s="14" t="s">
        <v>16</v>
      </c>
      <c r="J68" s="14" t="s">
        <v>87</v>
      </c>
      <c r="K68" s="15"/>
      <c r="L68" s="15">
        <v>9196130.3200000003</v>
      </c>
      <c r="M68" s="15">
        <f t="shared" ref="M68:N70" si="30">M69</f>
        <v>15000000</v>
      </c>
      <c r="N68" s="15">
        <f t="shared" si="30"/>
        <v>15000000</v>
      </c>
      <c r="O68" s="15">
        <f t="shared" ref="O68:Q70" si="31">O69</f>
        <v>15000000</v>
      </c>
      <c r="P68" s="15">
        <f t="shared" si="31"/>
        <v>15000000</v>
      </c>
      <c r="Q68" s="15">
        <f t="shared" si="31"/>
        <v>15000000</v>
      </c>
    </row>
    <row r="69" spans="2:17" ht="15" customHeight="1">
      <c r="B69" s="12" t="s">
        <v>90</v>
      </c>
      <c r="C69" s="13"/>
      <c r="D69" s="14" t="s">
        <v>13</v>
      </c>
      <c r="E69" s="14" t="s">
        <v>63</v>
      </c>
      <c r="F69" s="14" t="s">
        <v>18</v>
      </c>
      <c r="G69" s="14" t="s">
        <v>89</v>
      </c>
      <c r="H69" s="14" t="s">
        <v>14</v>
      </c>
      <c r="I69" s="14" t="s">
        <v>16</v>
      </c>
      <c r="J69" s="14" t="s">
        <v>87</v>
      </c>
      <c r="K69" s="15"/>
      <c r="L69" s="15">
        <v>9196130.3200000003</v>
      </c>
      <c r="M69" s="15">
        <f t="shared" si="30"/>
        <v>15000000</v>
      </c>
      <c r="N69" s="15">
        <f t="shared" si="30"/>
        <v>15000000</v>
      </c>
      <c r="O69" s="15">
        <f t="shared" si="31"/>
        <v>15000000</v>
      </c>
      <c r="P69" s="15">
        <f t="shared" si="31"/>
        <v>15000000</v>
      </c>
      <c r="Q69" s="15">
        <f t="shared" si="31"/>
        <v>15000000</v>
      </c>
    </row>
    <row r="70" spans="2:17" ht="23.25" customHeight="1">
      <c r="B70" s="12" t="s">
        <v>92</v>
      </c>
      <c r="C70" s="13"/>
      <c r="D70" s="14" t="s">
        <v>13</v>
      </c>
      <c r="E70" s="14" t="s">
        <v>63</v>
      </c>
      <c r="F70" s="14" t="s">
        <v>18</v>
      </c>
      <c r="G70" s="14" t="s">
        <v>91</v>
      </c>
      <c r="H70" s="14" t="s">
        <v>35</v>
      </c>
      <c r="I70" s="14" t="s">
        <v>16</v>
      </c>
      <c r="J70" s="14" t="s">
        <v>87</v>
      </c>
      <c r="K70" s="15"/>
      <c r="L70" s="15">
        <v>9196130.3200000003</v>
      </c>
      <c r="M70" s="15">
        <f t="shared" si="30"/>
        <v>15000000</v>
      </c>
      <c r="N70" s="15">
        <f t="shared" si="30"/>
        <v>15000000</v>
      </c>
      <c r="O70" s="15">
        <f t="shared" si="31"/>
        <v>15000000</v>
      </c>
      <c r="P70" s="15">
        <f t="shared" si="31"/>
        <v>15000000</v>
      </c>
      <c r="Q70" s="15">
        <f t="shared" si="31"/>
        <v>15000000</v>
      </c>
    </row>
    <row r="71" spans="2:17" ht="23.25" customHeight="1">
      <c r="B71" s="12" t="s">
        <v>92</v>
      </c>
      <c r="C71" s="13" t="s">
        <v>61</v>
      </c>
      <c r="D71" s="14" t="s">
        <v>13</v>
      </c>
      <c r="E71" s="14" t="s">
        <v>63</v>
      </c>
      <c r="F71" s="14" t="s">
        <v>18</v>
      </c>
      <c r="G71" s="14" t="s">
        <v>91</v>
      </c>
      <c r="H71" s="14" t="s">
        <v>35</v>
      </c>
      <c r="I71" s="14" t="s">
        <v>16</v>
      </c>
      <c r="J71" s="14" t="s">
        <v>87</v>
      </c>
      <c r="K71" s="16" t="s">
        <v>62</v>
      </c>
      <c r="L71" s="15">
        <v>9196130.3200000003</v>
      </c>
      <c r="M71" s="15">
        <v>15000000</v>
      </c>
      <c r="N71" s="15">
        <v>15000000</v>
      </c>
      <c r="O71" s="15">
        <v>15000000</v>
      </c>
      <c r="P71" s="15">
        <v>15000000</v>
      </c>
      <c r="Q71" s="15">
        <v>15000000</v>
      </c>
    </row>
    <row r="72" spans="2:17" ht="15" customHeight="1">
      <c r="B72" s="12" t="s">
        <v>93</v>
      </c>
      <c r="C72" s="13"/>
      <c r="D72" s="14" t="s">
        <v>13</v>
      </c>
      <c r="E72" s="14" t="s">
        <v>63</v>
      </c>
      <c r="F72" s="14" t="s">
        <v>20</v>
      </c>
      <c r="G72" s="14" t="s">
        <v>15</v>
      </c>
      <c r="H72" s="14" t="s">
        <v>14</v>
      </c>
      <c r="I72" s="14" t="s">
        <v>16</v>
      </c>
      <c r="J72" s="14" t="s">
        <v>87</v>
      </c>
      <c r="K72" s="15"/>
      <c r="L72" s="15">
        <v>377924.8</v>
      </c>
      <c r="M72" s="15">
        <f t="shared" ref="M72:N74" si="32">M73</f>
        <v>500000</v>
      </c>
      <c r="N72" s="15">
        <f t="shared" si="32"/>
        <v>500000</v>
      </c>
      <c r="O72" s="15">
        <f t="shared" ref="O72:Q74" si="33">O73</f>
        <v>500000</v>
      </c>
      <c r="P72" s="15">
        <f t="shared" si="33"/>
        <v>500000</v>
      </c>
      <c r="Q72" s="15">
        <f t="shared" si="33"/>
        <v>500000</v>
      </c>
    </row>
    <row r="73" spans="2:17" ht="23.25" customHeight="1">
      <c r="B73" s="12" t="s">
        <v>95</v>
      </c>
      <c r="C73" s="13"/>
      <c r="D73" s="14" t="s">
        <v>13</v>
      </c>
      <c r="E73" s="14" t="s">
        <v>63</v>
      </c>
      <c r="F73" s="14" t="s">
        <v>20</v>
      </c>
      <c r="G73" s="14" t="s">
        <v>94</v>
      </c>
      <c r="H73" s="14" t="s">
        <v>14</v>
      </c>
      <c r="I73" s="14" t="s">
        <v>16</v>
      </c>
      <c r="J73" s="14" t="s">
        <v>87</v>
      </c>
      <c r="K73" s="15"/>
      <c r="L73" s="15">
        <v>377924.8</v>
      </c>
      <c r="M73" s="15">
        <f t="shared" si="32"/>
        <v>500000</v>
      </c>
      <c r="N73" s="15">
        <f t="shared" si="32"/>
        <v>500000</v>
      </c>
      <c r="O73" s="15">
        <f t="shared" si="33"/>
        <v>500000</v>
      </c>
      <c r="P73" s="15">
        <f t="shared" si="33"/>
        <v>500000</v>
      </c>
      <c r="Q73" s="15">
        <f t="shared" si="33"/>
        <v>500000</v>
      </c>
    </row>
    <row r="74" spans="2:17" ht="34.5" customHeight="1">
      <c r="B74" s="12" t="s">
        <v>97</v>
      </c>
      <c r="C74" s="13"/>
      <c r="D74" s="14" t="s">
        <v>13</v>
      </c>
      <c r="E74" s="14" t="s">
        <v>63</v>
      </c>
      <c r="F74" s="14" t="s">
        <v>20</v>
      </c>
      <c r="G74" s="14" t="s">
        <v>96</v>
      </c>
      <c r="H74" s="14" t="s">
        <v>35</v>
      </c>
      <c r="I74" s="14" t="s">
        <v>16</v>
      </c>
      <c r="J74" s="14" t="s">
        <v>87</v>
      </c>
      <c r="K74" s="15"/>
      <c r="L74" s="15">
        <v>377924.8</v>
      </c>
      <c r="M74" s="15">
        <f t="shared" si="32"/>
        <v>500000</v>
      </c>
      <c r="N74" s="15">
        <f t="shared" si="32"/>
        <v>500000</v>
      </c>
      <c r="O74" s="15">
        <f t="shared" si="33"/>
        <v>500000</v>
      </c>
      <c r="P74" s="15">
        <f t="shared" si="33"/>
        <v>500000</v>
      </c>
      <c r="Q74" s="15">
        <f t="shared" si="33"/>
        <v>500000</v>
      </c>
    </row>
    <row r="75" spans="2:17" ht="34.5" customHeight="1">
      <c r="B75" s="12" t="s">
        <v>97</v>
      </c>
      <c r="C75" s="13" t="s">
        <v>61</v>
      </c>
      <c r="D75" s="14" t="s">
        <v>13</v>
      </c>
      <c r="E75" s="14" t="s">
        <v>63</v>
      </c>
      <c r="F75" s="14" t="s">
        <v>20</v>
      </c>
      <c r="G75" s="14" t="s">
        <v>96</v>
      </c>
      <c r="H75" s="14" t="s">
        <v>35</v>
      </c>
      <c r="I75" s="14" t="s">
        <v>16</v>
      </c>
      <c r="J75" s="14" t="s">
        <v>87</v>
      </c>
      <c r="K75" s="16" t="s">
        <v>62</v>
      </c>
      <c r="L75" s="15">
        <v>377924.8</v>
      </c>
      <c r="M75" s="15">
        <v>500000</v>
      </c>
      <c r="N75" s="15">
        <v>500000</v>
      </c>
      <c r="O75" s="15">
        <v>500000</v>
      </c>
      <c r="P75" s="15">
        <v>500000</v>
      </c>
      <c r="Q75" s="15">
        <v>500000</v>
      </c>
    </row>
    <row r="76" spans="2:17" ht="23.25" customHeight="1">
      <c r="B76" s="12" t="s">
        <v>99</v>
      </c>
      <c r="C76" s="13"/>
      <c r="D76" s="14" t="s">
        <v>13</v>
      </c>
      <c r="E76" s="14" t="s">
        <v>98</v>
      </c>
      <c r="F76" s="14" t="s">
        <v>14</v>
      </c>
      <c r="G76" s="14" t="s">
        <v>15</v>
      </c>
      <c r="H76" s="14" t="s">
        <v>14</v>
      </c>
      <c r="I76" s="14" t="s">
        <v>16</v>
      </c>
      <c r="J76" s="14" t="s">
        <v>15</v>
      </c>
      <c r="K76" s="15"/>
      <c r="L76" s="15">
        <v>962396.95</v>
      </c>
      <c r="M76" s="15">
        <f>M77+M81</f>
        <v>5549700</v>
      </c>
      <c r="N76" s="15">
        <f>N77+N81</f>
        <v>5549700</v>
      </c>
      <c r="O76" s="15">
        <f t="shared" ref="O76:Q76" si="34">O77+O81</f>
        <v>3700000</v>
      </c>
      <c r="P76" s="15">
        <f t="shared" si="34"/>
        <v>1400000</v>
      </c>
      <c r="Q76" s="15">
        <f t="shared" si="34"/>
        <v>1400000</v>
      </c>
    </row>
    <row r="77" spans="2:17" ht="68.25" customHeight="1">
      <c r="B77" s="12" t="s">
        <v>100</v>
      </c>
      <c r="C77" s="13"/>
      <c r="D77" s="14" t="s">
        <v>13</v>
      </c>
      <c r="E77" s="14" t="s">
        <v>98</v>
      </c>
      <c r="F77" s="14" t="s">
        <v>20</v>
      </c>
      <c r="G77" s="14" t="s">
        <v>15</v>
      </c>
      <c r="H77" s="14" t="s">
        <v>14</v>
      </c>
      <c r="I77" s="14" t="s">
        <v>16</v>
      </c>
      <c r="J77" s="14" t="s">
        <v>15</v>
      </c>
      <c r="K77" s="15"/>
      <c r="L77" s="15">
        <v>656032</v>
      </c>
      <c r="M77" s="15">
        <f t="shared" ref="M77:N79" si="35">M78</f>
        <v>5199700</v>
      </c>
      <c r="N77" s="15">
        <f t="shared" si="35"/>
        <v>5199700</v>
      </c>
      <c r="O77" s="15">
        <f t="shared" ref="O77:Q79" si="36">O78</f>
        <v>3300000</v>
      </c>
      <c r="P77" s="15">
        <f t="shared" si="36"/>
        <v>1000000</v>
      </c>
      <c r="Q77" s="15">
        <f t="shared" si="36"/>
        <v>1000000</v>
      </c>
    </row>
    <row r="78" spans="2:17" ht="68.25" customHeight="1">
      <c r="B78" s="12" t="s">
        <v>103</v>
      </c>
      <c r="C78" s="13"/>
      <c r="D78" s="14" t="s">
        <v>13</v>
      </c>
      <c r="E78" s="14" t="s">
        <v>98</v>
      </c>
      <c r="F78" s="14" t="s">
        <v>20</v>
      </c>
      <c r="G78" s="14" t="s">
        <v>101</v>
      </c>
      <c r="H78" s="14" t="s">
        <v>35</v>
      </c>
      <c r="I78" s="14" t="s">
        <v>16</v>
      </c>
      <c r="J78" s="14" t="s">
        <v>102</v>
      </c>
      <c r="K78" s="15"/>
      <c r="L78" s="15">
        <v>656032</v>
      </c>
      <c r="M78" s="15">
        <f t="shared" si="35"/>
        <v>5199700</v>
      </c>
      <c r="N78" s="15">
        <f t="shared" si="35"/>
        <v>5199700</v>
      </c>
      <c r="O78" s="15">
        <f t="shared" si="36"/>
        <v>3300000</v>
      </c>
      <c r="P78" s="15">
        <f t="shared" si="36"/>
        <v>1000000</v>
      </c>
      <c r="Q78" s="15">
        <f t="shared" si="36"/>
        <v>1000000</v>
      </c>
    </row>
    <row r="79" spans="2:17" ht="68.25" customHeight="1">
      <c r="B79" s="12" t="s">
        <v>105</v>
      </c>
      <c r="C79" s="13"/>
      <c r="D79" s="14" t="s">
        <v>13</v>
      </c>
      <c r="E79" s="14" t="s">
        <v>98</v>
      </c>
      <c r="F79" s="14" t="s">
        <v>20</v>
      </c>
      <c r="G79" s="14" t="s">
        <v>104</v>
      </c>
      <c r="H79" s="14" t="s">
        <v>35</v>
      </c>
      <c r="I79" s="14" t="s">
        <v>16</v>
      </c>
      <c r="J79" s="14" t="s">
        <v>102</v>
      </c>
      <c r="K79" s="15"/>
      <c r="L79" s="15">
        <v>656032</v>
      </c>
      <c r="M79" s="15">
        <f t="shared" si="35"/>
        <v>5199700</v>
      </c>
      <c r="N79" s="15">
        <f t="shared" si="35"/>
        <v>5199700</v>
      </c>
      <c r="O79" s="15">
        <f t="shared" si="36"/>
        <v>3300000</v>
      </c>
      <c r="P79" s="15">
        <v>1000000</v>
      </c>
      <c r="Q79" s="15">
        <v>1000000</v>
      </c>
    </row>
    <row r="80" spans="2:17" ht="68.25" customHeight="1">
      <c r="B80" s="12" t="s">
        <v>105</v>
      </c>
      <c r="C80" s="13" t="s">
        <v>61</v>
      </c>
      <c r="D80" s="14" t="s">
        <v>13</v>
      </c>
      <c r="E80" s="14" t="s">
        <v>98</v>
      </c>
      <c r="F80" s="14" t="s">
        <v>20</v>
      </c>
      <c r="G80" s="14" t="s">
        <v>104</v>
      </c>
      <c r="H80" s="14" t="s">
        <v>35</v>
      </c>
      <c r="I80" s="14" t="s">
        <v>16</v>
      </c>
      <c r="J80" s="14" t="s">
        <v>102</v>
      </c>
      <c r="K80" s="16" t="s">
        <v>62</v>
      </c>
      <c r="L80" s="15">
        <v>656032</v>
      </c>
      <c r="M80" s="15">
        <v>5199700</v>
      </c>
      <c r="N80" s="15">
        <v>5199700</v>
      </c>
      <c r="O80" s="15">
        <v>3300000</v>
      </c>
      <c r="P80" s="15">
        <v>3300000</v>
      </c>
      <c r="Q80" s="15">
        <v>3300000</v>
      </c>
    </row>
    <row r="81" spans="2:17" ht="23.25" customHeight="1">
      <c r="B81" s="12" t="s">
        <v>108</v>
      </c>
      <c r="C81" s="13"/>
      <c r="D81" s="14" t="s">
        <v>13</v>
      </c>
      <c r="E81" s="14" t="s">
        <v>98</v>
      </c>
      <c r="F81" s="14" t="s">
        <v>106</v>
      </c>
      <c r="G81" s="14" t="s">
        <v>15</v>
      </c>
      <c r="H81" s="14" t="s">
        <v>14</v>
      </c>
      <c r="I81" s="14" t="s">
        <v>16</v>
      </c>
      <c r="J81" s="14" t="s">
        <v>107</v>
      </c>
      <c r="K81" s="15"/>
      <c r="L81" s="15">
        <v>306364.95</v>
      </c>
      <c r="M81" s="15">
        <f>M82+M87</f>
        <v>350000</v>
      </c>
      <c r="N81" s="15">
        <f>N82+N87</f>
        <v>350000</v>
      </c>
      <c r="O81" s="15">
        <f t="shared" ref="O81:Q81" si="37">O82+O87</f>
        <v>400000</v>
      </c>
      <c r="P81" s="15">
        <f t="shared" si="37"/>
        <v>400000</v>
      </c>
      <c r="Q81" s="15">
        <f t="shared" si="37"/>
        <v>400000</v>
      </c>
    </row>
    <row r="82" spans="2:17" ht="23.25" customHeight="1">
      <c r="B82" s="12" t="s">
        <v>109</v>
      </c>
      <c r="C82" s="13"/>
      <c r="D82" s="14" t="s">
        <v>13</v>
      </c>
      <c r="E82" s="14" t="s">
        <v>98</v>
      </c>
      <c r="F82" s="14" t="s">
        <v>106</v>
      </c>
      <c r="G82" s="14" t="s">
        <v>23</v>
      </c>
      <c r="H82" s="14" t="s">
        <v>14</v>
      </c>
      <c r="I82" s="14" t="s">
        <v>16</v>
      </c>
      <c r="J82" s="14" t="s">
        <v>107</v>
      </c>
      <c r="K82" s="15"/>
      <c r="L82" s="15">
        <v>221396.95</v>
      </c>
      <c r="M82" s="15">
        <f>M83+M85</f>
        <v>350000</v>
      </c>
      <c r="N82" s="15">
        <f>N83+N85</f>
        <v>350000</v>
      </c>
      <c r="O82" s="15">
        <f t="shared" ref="O82:Q82" si="38">O83+O85</f>
        <v>400000</v>
      </c>
      <c r="P82" s="15">
        <f t="shared" si="38"/>
        <v>400000</v>
      </c>
      <c r="Q82" s="15">
        <f t="shared" si="38"/>
        <v>400000</v>
      </c>
    </row>
    <row r="83" spans="2:17" ht="45.75" customHeight="1">
      <c r="B83" s="12" t="s">
        <v>110</v>
      </c>
      <c r="C83" s="13"/>
      <c r="D83" s="14" t="s">
        <v>13</v>
      </c>
      <c r="E83" s="14" t="s">
        <v>98</v>
      </c>
      <c r="F83" s="14" t="s">
        <v>106</v>
      </c>
      <c r="G83" s="14" t="s">
        <v>59</v>
      </c>
      <c r="H83" s="14" t="s">
        <v>35</v>
      </c>
      <c r="I83" s="14" t="s">
        <v>16</v>
      </c>
      <c r="J83" s="14" t="s">
        <v>107</v>
      </c>
      <c r="K83" s="15"/>
      <c r="L83" s="15">
        <v>186516.86</v>
      </c>
      <c r="M83" s="15">
        <f>M84</f>
        <v>350000</v>
      </c>
      <c r="N83" s="15">
        <f>N84</f>
        <v>350000</v>
      </c>
      <c r="O83" s="15">
        <f t="shared" ref="O83:Q83" si="39">O84</f>
        <v>400000</v>
      </c>
      <c r="P83" s="15">
        <f t="shared" si="39"/>
        <v>400000</v>
      </c>
      <c r="Q83" s="15">
        <f t="shared" si="39"/>
        <v>400000</v>
      </c>
    </row>
    <row r="84" spans="2:17" ht="45.75" customHeight="1">
      <c r="B84" s="12" t="s">
        <v>110</v>
      </c>
      <c r="C84" s="13" t="s">
        <v>61</v>
      </c>
      <c r="D84" s="14" t="s">
        <v>13</v>
      </c>
      <c r="E84" s="14" t="s">
        <v>98</v>
      </c>
      <c r="F84" s="14" t="s">
        <v>106</v>
      </c>
      <c r="G84" s="14" t="s">
        <v>59</v>
      </c>
      <c r="H84" s="14" t="s">
        <v>35</v>
      </c>
      <c r="I84" s="14" t="s">
        <v>16</v>
      </c>
      <c r="J84" s="14" t="s">
        <v>107</v>
      </c>
      <c r="K84" s="16" t="s">
        <v>62</v>
      </c>
      <c r="L84" s="15">
        <v>186516.86</v>
      </c>
      <c r="M84" s="15">
        <v>350000</v>
      </c>
      <c r="N84" s="15">
        <v>350000</v>
      </c>
      <c r="O84" s="15">
        <v>400000</v>
      </c>
      <c r="P84" s="15">
        <v>400000</v>
      </c>
      <c r="Q84" s="15">
        <v>400000</v>
      </c>
    </row>
    <row r="85" spans="2:17" ht="34.5" customHeight="1">
      <c r="B85" s="12" t="s">
        <v>111</v>
      </c>
      <c r="C85" s="13"/>
      <c r="D85" s="14" t="s">
        <v>13</v>
      </c>
      <c r="E85" s="14" t="s">
        <v>98</v>
      </c>
      <c r="F85" s="14" t="s">
        <v>106</v>
      </c>
      <c r="G85" s="14" t="s">
        <v>59</v>
      </c>
      <c r="H85" s="14" t="s">
        <v>63</v>
      </c>
      <c r="I85" s="14" t="s">
        <v>16</v>
      </c>
      <c r="J85" s="14" t="s">
        <v>107</v>
      </c>
      <c r="K85" s="15"/>
      <c r="L85" s="15">
        <v>34880.089999999997</v>
      </c>
      <c r="M85" s="15">
        <f>M86</f>
        <v>0</v>
      </c>
      <c r="N85" s="15">
        <f>N86</f>
        <v>0</v>
      </c>
      <c r="O85" s="15">
        <f t="shared" ref="O85:Q85" si="40">O86</f>
        <v>0</v>
      </c>
      <c r="P85" s="15">
        <f t="shared" si="40"/>
        <v>0</v>
      </c>
      <c r="Q85" s="15">
        <f t="shared" si="40"/>
        <v>0</v>
      </c>
    </row>
    <row r="86" spans="2:17" ht="34.5" customHeight="1">
      <c r="B86" s="12" t="s">
        <v>111</v>
      </c>
      <c r="C86" s="13" t="s">
        <v>39</v>
      </c>
      <c r="D86" s="14" t="s">
        <v>13</v>
      </c>
      <c r="E86" s="14" t="s">
        <v>98</v>
      </c>
      <c r="F86" s="14" t="s">
        <v>106</v>
      </c>
      <c r="G86" s="14" t="s">
        <v>59</v>
      </c>
      <c r="H86" s="14" t="s">
        <v>63</v>
      </c>
      <c r="I86" s="14" t="s">
        <v>16</v>
      </c>
      <c r="J86" s="14" t="s">
        <v>107</v>
      </c>
      <c r="K86" s="16" t="s">
        <v>65</v>
      </c>
      <c r="L86" s="15">
        <v>34880.089999999997</v>
      </c>
      <c r="M86" s="15">
        <v>0</v>
      </c>
      <c r="N86" s="15">
        <v>0</v>
      </c>
      <c r="O86" s="15"/>
      <c r="P86" s="15"/>
      <c r="Q86" s="15"/>
    </row>
    <row r="87" spans="2:17" ht="34.5" customHeight="1">
      <c r="B87" s="12" t="s">
        <v>112</v>
      </c>
      <c r="C87" s="13"/>
      <c r="D87" s="14" t="s">
        <v>13</v>
      </c>
      <c r="E87" s="14" t="s">
        <v>98</v>
      </c>
      <c r="F87" s="14" t="s">
        <v>106</v>
      </c>
      <c r="G87" s="14" t="s">
        <v>27</v>
      </c>
      <c r="H87" s="14" t="s">
        <v>14</v>
      </c>
      <c r="I87" s="14" t="s">
        <v>16</v>
      </c>
      <c r="J87" s="14" t="s">
        <v>107</v>
      </c>
      <c r="K87" s="15"/>
      <c r="L87" s="15">
        <v>84968</v>
      </c>
      <c r="M87" s="15">
        <f>M88</f>
        <v>0</v>
      </c>
      <c r="N87" s="15">
        <f>N88</f>
        <v>0</v>
      </c>
      <c r="O87" s="15">
        <f t="shared" ref="O87:Q88" si="41">O88</f>
        <v>0</v>
      </c>
      <c r="P87" s="15">
        <f t="shared" si="41"/>
        <v>0</v>
      </c>
      <c r="Q87" s="15">
        <f t="shared" si="41"/>
        <v>0</v>
      </c>
    </row>
    <row r="88" spans="2:17" ht="45.75" customHeight="1">
      <c r="B88" s="12" t="s">
        <v>113</v>
      </c>
      <c r="C88" s="13"/>
      <c r="D88" s="14" t="s">
        <v>13</v>
      </c>
      <c r="E88" s="14" t="s">
        <v>98</v>
      </c>
      <c r="F88" s="14" t="s">
        <v>106</v>
      </c>
      <c r="G88" s="14" t="s">
        <v>67</v>
      </c>
      <c r="H88" s="14" t="s">
        <v>35</v>
      </c>
      <c r="I88" s="14" t="s">
        <v>16</v>
      </c>
      <c r="J88" s="14" t="s">
        <v>107</v>
      </c>
      <c r="K88" s="15"/>
      <c r="L88" s="15">
        <v>84968</v>
      </c>
      <c r="M88" s="15">
        <f>M89</f>
        <v>0</v>
      </c>
      <c r="N88" s="15">
        <f>N89</f>
        <v>0</v>
      </c>
      <c r="O88" s="15">
        <f t="shared" si="41"/>
        <v>0</v>
      </c>
      <c r="P88" s="15">
        <f t="shared" si="41"/>
        <v>0</v>
      </c>
      <c r="Q88" s="15">
        <f t="shared" si="41"/>
        <v>0</v>
      </c>
    </row>
    <row r="89" spans="2:17" ht="45.75" customHeight="1">
      <c r="B89" s="12" t="s">
        <v>113</v>
      </c>
      <c r="C89" s="13" t="s">
        <v>61</v>
      </c>
      <c r="D89" s="14" t="s">
        <v>13</v>
      </c>
      <c r="E89" s="14" t="s">
        <v>98</v>
      </c>
      <c r="F89" s="14" t="s">
        <v>106</v>
      </c>
      <c r="G89" s="14" t="s">
        <v>67</v>
      </c>
      <c r="H89" s="14" t="s">
        <v>35</v>
      </c>
      <c r="I89" s="14" t="s">
        <v>16</v>
      </c>
      <c r="J89" s="14" t="s">
        <v>107</v>
      </c>
      <c r="K89" s="16" t="s">
        <v>62</v>
      </c>
      <c r="L89" s="15">
        <v>84968</v>
      </c>
      <c r="M89" s="15">
        <v>0</v>
      </c>
      <c r="N89" s="15">
        <v>0</v>
      </c>
      <c r="O89" s="15"/>
      <c r="P89" s="15"/>
      <c r="Q89" s="15"/>
    </row>
    <row r="90" spans="2:17" ht="15" customHeight="1">
      <c r="B90" s="12" t="s">
        <v>115</v>
      </c>
      <c r="C90" s="13"/>
      <c r="D90" s="14" t="s">
        <v>13</v>
      </c>
      <c r="E90" s="14" t="s">
        <v>114</v>
      </c>
      <c r="F90" s="14" t="s">
        <v>14</v>
      </c>
      <c r="G90" s="14" t="s">
        <v>15</v>
      </c>
      <c r="H90" s="14" t="s">
        <v>14</v>
      </c>
      <c r="I90" s="14" t="s">
        <v>16</v>
      </c>
      <c r="J90" s="14" t="s">
        <v>15</v>
      </c>
      <c r="K90" s="15"/>
      <c r="L90" s="15">
        <v>150721.48000000001</v>
      </c>
      <c r="M90" s="15">
        <f>M91+M119+M122+M126+M133</f>
        <v>350000</v>
      </c>
      <c r="N90" s="15">
        <f>N91+N119+N122+N126+N133</f>
        <v>350000</v>
      </c>
      <c r="O90" s="15">
        <f t="shared" ref="O90:Q90" si="42">O91+O119+O122+O126+O133</f>
        <v>200000</v>
      </c>
      <c r="P90" s="15">
        <f t="shared" si="42"/>
        <v>200000</v>
      </c>
      <c r="Q90" s="15">
        <f t="shared" si="42"/>
        <v>200000</v>
      </c>
    </row>
    <row r="91" spans="2:17" ht="34.5" customHeight="1">
      <c r="B91" s="12" t="s">
        <v>117</v>
      </c>
      <c r="C91" s="13"/>
      <c r="D91" s="14" t="s">
        <v>13</v>
      </c>
      <c r="E91" s="14" t="s">
        <v>114</v>
      </c>
      <c r="F91" s="14" t="s">
        <v>18</v>
      </c>
      <c r="G91" s="14" t="s">
        <v>15</v>
      </c>
      <c r="H91" s="14" t="s">
        <v>18</v>
      </c>
      <c r="I91" s="14" t="s">
        <v>16</v>
      </c>
      <c r="J91" s="14" t="s">
        <v>116</v>
      </c>
      <c r="K91" s="15"/>
      <c r="L91" s="15">
        <v>104722.45</v>
      </c>
      <c r="M91" s="15">
        <f>M92+M95+M98+M101+M104+M107+M110+M113+M116</f>
        <v>150000</v>
      </c>
      <c r="N91" s="15">
        <f>N92+N95+N98+N101+N104+N107+N110+N113+N116</f>
        <v>150000</v>
      </c>
      <c r="O91" s="15">
        <f t="shared" ref="O91:Q91" si="43">O92+O95+O98+O101+O104+O107+O110+O113+O116</f>
        <v>200000</v>
      </c>
      <c r="P91" s="15">
        <f t="shared" si="43"/>
        <v>200000</v>
      </c>
      <c r="Q91" s="15">
        <f t="shared" si="43"/>
        <v>200000</v>
      </c>
    </row>
    <row r="92" spans="2:17" ht="45.75" customHeight="1">
      <c r="B92" s="12" t="s">
        <v>118</v>
      </c>
      <c r="C92" s="13"/>
      <c r="D92" s="14" t="s">
        <v>13</v>
      </c>
      <c r="E92" s="14" t="s">
        <v>114</v>
      </c>
      <c r="F92" s="14" t="s">
        <v>18</v>
      </c>
      <c r="G92" s="14" t="s">
        <v>101</v>
      </c>
      <c r="H92" s="14" t="s">
        <v>18</v>
      </c>
      <c r="I92" s="14" t="s">
        <v>16</v>
      </c>
      <c r="J92" s="14" t="s">
        <v>116</v>
      </c>
      <c r="K92" s="15"/>
      <c r="L92" s="15">
        <v>1501.38</v>
      </c>
      <c r="M92" s="15">
        <f>M93</f>
        <v>0</v>
      </c>
      <c r="N92" s="15">
        <f>N93</f>
        <v>0</v>
      </c>
      <c r="O92" s="15">
        <f t="shared" ref="O92:Q93" si="44">O93</f>
        <v>0</v>
      </c>
      <c r="P92" s="15">
        <f t="shared" si="44"/>
        <v>0</v>
      </c>
      <c r="Q92" s="15">
        <f t="shared" si="44"/>
        <v>0</v>
      </c>
    </row>
    <row r="93" spans="2:17" ht="68.25" customHeight="1">
      <c r="B93" s="12" t="s">
        <v>120</v>
      </c>
      <c r="C93" s="13"/>
      <c r="D93" s="14" t="s">
        <v>13</v>
      </c>
      <c r="E93" s="14" t="s">
        <v>114</v>
      </c>
      <c r="F93" s="14" t="s">
        <v>18</v>
      </c>
      <c r="G93" s="14" t="s">
        <v>119</v>
      </c>
      <c r="H93" s="14" t="s">
        <v>18</v>
      </c>
      <c r="I93" s="14" t="s">
        <v>16</v>
      </c>
      <c r="J93" s="14" t="s">
        <v>116</v>
      </c>
      <c r="K93" s="15"/>
      <c r="L93" s="15">
        <v>1501.38</v>
      </c>
      <c r="M93" s="15">
        <f>M94</f>
        <v>0</v>
      </c>
      <c r="N93" s="15">
        <f>N94</f>
        <v>0</v>
      </c>
      <c r="O93" s="15">
        <f t="shared" si="44"/>
        <v>0</v>
      </c>
      <c r="P93" s="15">
        <f t="shared" si="44"/>
        <v>0</v>
      </c>
      <c r="Q93" s="15">
        <f t="shared" si="44"/>
        <v>0</v>
      </c>
    </row>
    <row r="94" spans="2:17" ht="68.25" customHeight="1">
      <c r="B94" s="12" t="s">
        <v>120</v>
      </c>
      <c r="C94" s="13" t="s">
        <v>121</v>
      </c>
      <c r="D94" s="14" t="s">
        <v>13</v>
      </c>
      <c r="E94" s="14" t="s">
        <v>114</v>
      </c>
      <c r="F94" s="14" t="s">
        <v>18</v>
      </c>
      <c r="G94" s="14" t="s">
        <v>119</v>
      </c>
      <c r="H94" s="14" t="s">
        <v>18</v>
      </c>
      <c r="I94" s="14" t="s">
        <v>16</v>
      </c>
      <c r="J94" s="14" t="s">
        <v>116</v>
      </c>
      <c r="K94" s="16" t="s">
        <v>122</v>
      </c>
      <c r="L94" s="15">
        <v>1501.38</v>
      </c>
      <c r="M94" s="15">
        <v>0</v>
      </c>
      <c r="N94" s="15">
        <v>0</v>
      </c>
      <c r="O94" s="15"/>
      <c r="P94" s="15"/>
      <c r="Q94" s="15"/>
    </row>
    <row r="95" spans="2:17" ht="57" customHeight="1">
      <c r="B95" s="12" t="s">
        <v>123</v>
      </c>
      <c r="C95" s="13"/>
      <c r="D95" s="14" t="s">
        <v>13</v>
      </c>
      <c r="E95" s="14" t="s">
        <v>114</v>
      </c>
      <c r="F95" s="14" t="s">
        <v>18</v>
      </c>
      <c r="G95" s="14" t="s">
        <v>94</v>
      </c>
      <c r="H95" s="14" t="s">
        <v>18</v>
      </c>
      <c r="I95" s="14" t="s">
        <v>16</v>
      </c>
      <c r="J95" s="14" t="s">
        <v>116</v>
      </c>
      <c r="K95" s="15"/>
      <c r="L95" s="15">
        <v>7521.73</v>
      </c>
      <c r="M95" s="15">
        <f>M96</f>
        <v>0</v>
      </c>
      <c r="N95" s="15">
        <f>N96</f>
        <v>0</v>
      </c>
      <c r="O95" s="15">
        <f t="shared" ref="O95:Q96" si="45">O96</f>
        <v>0</v>
      </c>
      <c r="P95" s="15">
        <f t="shared" si="45"/>
        <v>0</v>
      </c>
      <c r="Q95" s="15">
        <f t="shared" si="45"/>
        <v>0</v>
      </c>
    </row>
    <row r="96" spans="2:17" ht="79.5" customHeight="1">
      <c r="B96" s="12" t="s">
        <v>125</v>
      </c>
      <c r="C96" s="13"/>
      <c r="D96" s="14" t="s">
        <v>13</v>
      </c>
      <c r="E96" s="14" t="s">
        <v>114</v>
      </c>
      <c r="F96" s="14" t="s">
        <v>18</v>
      </c>
      <c r="G96" s="14" t="s">
        <v>124</v>
      </c>
      <c r="H96" s="14" t="s">
        <v>18</v>
      </c>
      <c r="I96" s="14" t="s">
        <v>16</v>
      </c>
      <c r="J96" s="14" t="s">
        <v>116</v>
      </c>
      <c r="K96" s="15"/>
      <c r="L96" s="15">
        <v>7521.73</v>
      </c>
      <c r="M96" s="15">
        <f>M97</f>
        <v>0</v>
      </c>
      <c r="N96" s="15">
        <f>N97</f>
        <v>0</v>
      </c>
      <c r="O96" s="15">
        <f t="shared" si="45"/>
        <v>0</v>
      </c>
      <c r="P96" s="15">
        <f t="shared" si="45"/>
        <v>0</v>
      </c>
      <c r="Q96" s="15">
        <f t="shared" si="45"/>
        <v>0</v>
      </c>
    </row>
    <row r="97" spans="2:17" ht="79.5" customHeight="1">
      <c r="B97" s="12" t="s">
        <v>125</v>
      </c>
      <c r="C97" s="13" t="s">
        <v>121</v>
      </c>
      <c r="D97" s="14" t="s">
        <v>13</v>
      </c>
      <c r="E97" s="14" t="s">
        <v>114</v>
      </c>
      <c r="F97" s="14" t="s">
        <v>18</v>
      </c>
      <c r="G97" s="14" t="s">
        <v>124</v>
      </c>
      <c r="H97" s="14" t="s">
        <v>18</v>
      </c>
      <c r="I97" s="14" t="s">
        <v>16</v>
      </c>
      <c r="J97" s="14" t="s">
        <v>116</v>
      </c>
      <c r="K97" s="16" t="s">
        <v>122</v>
      </c>
      <c r="L97" s="15">
        <v>7521.73</v>
      </c>
      <c r="M97" s="15">
        <v>0</v>
      </c>
      <c r="N97" s="15">
        <v>0</v>
      </c>
      <c r="O97" s="15"/>
      <c r="P97" s="15"/>
      <c r="Q97" s="15"/>
    </row>
    <row r="98" spans="2:17" ht="45.75" customHeight="1">
      <c r="B98" s="12" t="s">
        <v>127</v>
      </c>
      <c r="C98" s="13"/>
      <c r="D98" s="14" t="s">
        <v>13</v>
      </c>
      <c r="E98" s="14" t="s">
        <v>114</v>
      </c>
      <c r="F98" s="14" t="s">
        <v>18</v>
      </c>
      <c r="G98" s="14" t="s">
        <v>126</v>
      </c>
      <c r="H98" s="14" t="s">
        <v>18</v>
      </c>
      <c r="I98" s="14" t="s">
        <v>16</v>
      </c>
      <c r="J98" s="14" t="s">
        <v>116</v>
      </c>
      <c r="K98" s="15"/>
      <c r="L98" s="15">
        <v>1746.52</v>
      </c>
      <c r="M98" s="15">
        <f>M99</f>
        <v>0</v>
      </c>
      <c r="N98" s="15">
        <f>N99</f>
        <v>0</v>
      </c>
      <c r="O98" s="15">
        <f t="shared" ref="O98:Q99" si="46">O99</f>
        <v>0</v>
      </c>
      <c r="P98" s="15">
        <f t="shared" si="46"/>
        <v>0</v>
      </c>
      <c r="Q98" s="15">
        <f t="shared" si="46"/>
        <v>0</v>
      </c>
    </row>
    <row r="99" spans="2:17" ht="68.25" customHeight="1">
      <c r="B99" s="12" t="s">
        <v>129</v>
      </c>
      <c r="C99" s="13"/>
      <c r="D99" s="14" t="s">
        <v>13</v>
      </c>
      <c r="E99" s="14" t="s">
        <v>114</v>
      </c>
      <c r="F99" s="14" t="s">
        <v>18</v>
      </c>
      <c r="G99" s="14" t="s">
        <v>128</v>
      </c>
      <c r="H99" s="14" t="s">
        <v>18</v>
      </c>
      <c r="I99" s="14" t="s">
        <v>16</v>
      </c>
      <c r="J99" s="14" t="s">
        <v>116</v>
      </c>
      <c r="K99" s="15"/>
      <c r="L99" s="15">
        <v>1746.52</v>
      </c>
      <c r="M99" s="15">
        <f>M100</f>
        <v>0</v>
      </c>
      <c r="N99" s="15">
        <f>N100</f>
        <v>0</v>
      </c>
      <c r="O99" s="15">
        <f t="shared" si="46"/>
        <v>0</v>
      </c>
      <c r="P99" s="15">
        <f t="shared" si="46"/>
        <v>0</v>
      </c>
      <c r="Q99" s="15">
        <f t="shared" si="46"/>
        <v>0</v>
      </c>
    </row>
    <row r="100" spans="2:17" ht="68.25" customHeight="1">
      <c r="B100" s="12" t="s">
        <v>129</v>
      </c>
      <c r="C100" s="13" t="s">
        <v>121</v>
      </c>
      <c r="D100" s="14" t="s">
        <v>13</v>
      </c>
      <c r="E100" s="14" t="s">
        <v>114</v>
      </c>
      <c r="F100" s="14" t="s">
        <v>18</v>
      </c>
      <c r="G100" s="14" t="s">
        <v>128</v>
      </c>
      <c r="H100" s="14" t="s">
        <v>18</v>
      </c>
      <c r="I100" s="14" t="s">
        <v>16</v>
      </c>
      <c r="J100" s="14" t="s">
        <v>116</v>
      </c>
      <c r="K100" s="16" t="s">
        <v>122</v>
      </c>
      <c r="L100" s="15">
        <v>1746.52</v>
      </c>
      <c r="M100" s="15">
        <v>0</v>
      </c>
      <c r="N100" s="15">
        <v>0</v>
      </c>
      <c r="O100" s="15"/>
      <c r="P100" s="15"/>
      <c r="Q100" s="15"/>
    </row>
    <row r="101" spans="2:17" ht="45.75" customHeight="1">
      <c r="B101" s="12" t="s">
        <v>130</v>
      </c>
      <c r="C101" s="13"/>
      <c r="D101" s="14" t="s">
        <v>13</v>
      </c>
      <c r="E101" s="14" t="s">
        <v>114</v>
      </c>
      <c r="F101" s="14" t="s">
        <v>18</v>
      </c>
      <c r="G101" s="14" t="s">
        <v>33</v>
      </c>
      <c r="H101" s="14" t="s">
        <v>18</v>
      </c>
      <c r="I101" s="14" t="s">
        <v>16</v>
      </c>
      <c r="J101" s="14" t="s">
        <v>116</v>
      </c>
      <c r="K101" s="15"/>
      <c r="L101" s="15">
        <v>9250</v>
      </c>
      <c r="M101" s="15">
        <f>M102</f>
        <v>0</v>
      </c>
      <c r="N101" s="15">
        <f>N102</f>
        <v>0</v>
      </c>
      <c r="O101" s="15">
        <f t="shared" ref="O101:Q102" si="47">O102</f>
        <v>0</v>
      </c>
      <c r="P101" s="15">
        <f t="shared" si="47"/>
        <v>0</v>
      </c>
      <c r="Q101" s="15">
        <f t="shared" si="47"/>
        <v>0</v>
      </c>
    </row>
    <row r="102" spans="2:17" ht="68.25" customHeight="1">
      <c r="B102" s="12" t="s">
        <v>132</v>
      </c>
      <c r="C102" s="13"/>
      <c r="D102" s="14" t="s">
        <v>13</v>
      </c>
      <c r="E102" s="14" t="s">
        <v>114</v>
      </c>
      <c r="F102" s="14" t="s">
        <v>18</v>
      </c>
      <c r="G102" s="14" t="s">
        <v>131</v>
      </c>
      <c r="H102" s="14" t="s">
        <v>18</v>
      </c>
      <c r="I102" s="14" t="s">
        <v>16</v>
      </c>
      <c r="J102" s="14" t="s">
        <v>116</v>
      </c>
      <c r="K102" s="15"/>
      <c r="L102" s="15">
        <v>9250</v>
      </c>
      <c r="M102" s="15">
        <f>M103</f>
        <v>0</v>
      </c>
      <c r="N102" s="15">
        <f>N103</f>
        <v>0</v>
      </c>
      <c r="O102" s="15">
        <f t="shared" si="47"/>
        <v>0</v>
      </c>
      <c r="P102" s="15">
        <f t="shared" si="47"/>
        <v>0</v>
      </c>
      <c r="Q102" s="15">
        <f t="shared" si="47"/>
        <v>0</v>
      </c>
    </row>
    <row r="103" spans="2:17" ht="68.25" customHeight="1">
      <c r="B103" s="12" t="s">
        <v>132</v>
      </c>
      <c r="C103" s="13" t="s">
        <v>121</v>
      </c>
      <c r="D103" s="14" t="s">
        <v>13</v>
      </c>
      <c r="E103" s="14" t="s">
        <v>114</v>
      </c>
      <c r="F103" s="14" t="s">
        <v>18</v>
      </c>
      <c r="G103" s="14" t="s">
        <v>131</v>
      </c>
      <c r="H103" s="14" t="s">
        <v>18</v>
      </c>
      <c r="I103" s="14" t="s">
        <v>16</v>
      </c>
      <c r="J103" s="14" t="s">
        <v>116</v>
      </c>
      <c r="K103" s="16" t="s">
        <v>122</v>
      </c>
      <c r="L103" s="15">
        <v>9250</v>
      </c>
      <c r="M103" s="15">
        <v>0</v>
      </c>
      <c r="N103" s="15">
        <v>0</v>
      </c>
      <c r="O103" s="15"/>
      <c r="P103" s="15"/>
      <c r="Q103" s="15"/>
    </row>
    <row r="104" spans="2:17" ht="45.75" customHeight="1">
      <c r="B104" s="12" t="s">
        <v>133</v>
      </c>
      <c r="C104" s="13"/>
      <c r="D104" s="14" t="s">
        <v>13</v>
      </c>
      <c r="E104" s="14" t="s">
        <v>114</v>
      </c>
      <c r="F104" s="14" t="s">
        <v>18</v>
      </c>
      <c r="G104" s="14" t="s">
        <v>87</v>
      </c>
      <c r="H104" s="14" t="s">
        <v>18</v>
      </c>
      <c r="I104" s="14" t="s">
        <v>16</v>
      </c>
      <c r="J104" s="14" t="s">
        <v>116</v>
      </c>
      <c r="K104" s="15"/>
      <c r="L104" s="15">
        <v>4000</v>
      </c>
      <c r="M104" s="15">
        <f>M105</f>
        <v>0</v>
      </c>
      <c r="N104" s="15">
        <f>N105</f>
        <v>0</v>
      </c>
      <c r="O104" s="15">
        <f t="shared" ref="O104:Q105" si="48">O105</f>
        <v>0</v>
      </c>
      <c r="P104" s="15">
        <f t="shared" si="48"/>
        <v>0</v>
      </c>
      <c r="Q104" s="15">
        <f t="shared" si="48"/>
        <v>0</v>
      </c>
    </row>
    <row r="105" spans="2:17" ht="68.25" customHeight="1">
      <c r="B105" s="12" t="s">
        <v>135</v>
      </c>
      <c r="C105" s="13"/>
      <c r="D105" s="14" t="s">
        <v>13</v>
      </c>
      <c r="E105" s="14" t="s">
        <v>114</v>
      </c>
      <c r="F105" s="14" t="s">
        <v>18</v>
      </c>
      <c r="G105" s="14" t="s">
        <v>134</v>
      </c>
      <c r="H105" s="14" t="s">
        <v>18</v>
      </c>
      <c r="I105" s="14" t="s">
        <v>16</v>
      </c>
      <c r="J105" s="14" t="s">
        <v>116</v>
      </c>
      <c r="K105" s="15"/>
      <c r="L105" s="15">
        <v>4000</v>
      </c>
      <c r="M105" s="15">
        <f>M106</f>
        <v>0</v>
      </c>
      <c r="N105" s="15">
        <f>N106</f>
        <v>0</v>
      </c>
      <c r="O105" s="15">
        <f t="shared" si="48"/>
        <v>0</v>
      </c>
      <c r="P105" s="15">
        <f t="shared" si="48"/>
        <v>0</v>
      </c>
      <c r="Q105" s="15">
        <f t="shared" si="48"/>
        <v>0</v>
      </c>
    </row>
    <row r="106" spans="2:17" ht="68.25" customHeight="1">
      <c r="B106" s="12" t="s">
        <v>135</v>
      </c>
      <c r="C106" s="13" t="s">
        <v>121</v>
      </c>
      <c r="D106" s="14" t="s">
        <v>13</v>
      </c>
      <c r="E106" s="14" t="s">
        <v>114</v>
      </c>
      <c r="F106" s="14" t="s">
        <v>18</v>
      </c>
      <c r="G106" s="14" t="s">
        <v>134</v>
      </c>
      <c r="H106" s="14" t="s">
        <v>18</v>
      </c>
      <c r="I106" s="14" t="s">
        <v>16</v>
      </c>
      <c r="J106" s="14" t="s">
        <v>116</v>
      </c>
      <c r="K106" s="16" t="s">
        <v>122</v>
      </c>
      <c r="L106" s="15">
        <v>4000</v>
      </c>
      <c r="M106" s="15">
        <v>0</v>
      </c>
      <c r="N106" s="15">
        <v>0</v>
      </c>
      <c r="O106" s="15"/>
      <c r="P106" s="15"/>
      <c r="Q106" s="15"/>
    </row>
    <row r="107" spans="2:17" ht="57" customHeight="1">
      <c r="B107" s="12" t="s">
        <v>137</v>
      </c>
      <c r="C107" s="13"/>
      <c r="D107" s="14" t="s">
        <v>13</v>
      </c>
      <c r="E107" s="14" t="s">
        <v>114</v>
      </c>
      <c r="F107" s="14" t="s">
        <v>18</v>
      </c>
      <c r="G107" s="14" t="s">
        <v>136</v>
      </c>
      <c r="H107" s="14" t="s">
        <v>18</v>
      </c>
      <c r="I107" s="14" t="s">
        <v>16</v>
      </c>
      <c r="J107" s="14" t="s">
        <v>116</v>
      </c>
      <c r="K107" s="15"/>
      <c r="L107" s="15">
        <v>5633.23</v>
      </c>
      <c r="M107" s="15">
        <f>M108</f>
        <v>0</v>
      </c>
      <c r="N107" s="15">
        <f>N108</f>
        <v>0</v>
      </c>
      <c r="O107" s="15">
        <f t="shared" ref="O107:Q108" si="49">O108</f>
        <v>0</v>
      </c>
      <c r="P107" s="15">
        <f t="shared" si="49"/>
        <v>0</v>
      </c>
      <c r="Q107" s="15">
        <f t="shared" si="49"/>
        <v>0</v>
      </c>
    </row>
    <row r="108" spans="2:17" ht="90.75" customHeight="1">
      <c r="B108" s="12" t="s">
        <v>139</v>
      </c>
      <c r="C108" s="13"/>
      <c r="D108" s="14" t="s">
        <v>13</v>
      </c>
      <c r="E108" s="14" t="s">
        <v>114</v>
      </c>
      <c r="F108" s="14" t="s">
        <v>18</v>
      </c>
      <c r="G108" s="14" t="s">
        <v>138</v>
      </c>
      <c r="H108" s="14" t="s">
        <v>18</v>
      </c>
      <c r="I108" s="14" t="s">
        <v>16</v>
      </c>
      <c r="J108" s="14" t="s">
        <v>116</v>
      </c>
      <c r="K108" s="15"/>
      <c r="L108" s="15">
        <v>5633.23</v>
      </c>
      <c r="M108" s="15">
        <f>M109</f>
        <v>0</v>
      </c>
      <c r="N108" s="15">
        <f>N109</f>
        <v>0</v>
      </c>
      <c r="O108" s="15">
        <f t="shared" si="49"/>
        <v>0</v>
      </c>
      <c r="P108" s="15">
        <f t="shared" si="49"/>
        <v>0</v>
      </c>
      <c r="Q108" s="15">
        <f t="shared" si="49"/>
        <v>0</v>
      </c>
    </row>
    <row r="109" spans="2:17" ht="90.75" customHeight="1">
      <c r="B109" s="12" t="s">
        <v>139</v>
      </c>
      <c r="C109" s="13" t="s">
        <v>121</v>
      </c>
      <c r="D109" s="14" t="s">
        <v>13</v>
      </c>
      <c r="E109" s="14" t="s">
        <v>114</v>
      </c>
      <c r="F109" s="14" t="s">
        <v>18</v>
      </c>
      <c r="G109" s="14" t="s">
        <v>138</v>
      </c>
      <c r="H109" s="14" t="s">
        <v>18</v>
      </c>
      <c r="I109" s="14" t="s">
        <v>16</v>
      </c>
      <c r="J109" s="14" t="s">
        <v>116</v>
      </c>
      <c r="K109" s="16" t="s">
        <v>122</v>
      </c>
      <c r="L109" s="15">
        <v>5633.23</v>
      </c>
      <c r="M109" s="15">
        <v>0</v>
      </c>
      <c r="N109" s="15">
        <v>0</v>
      </c>
      <c r="O109" s="15"/>
      <c r="P109" s="15"/>
      <c r="Q109" s="15"/>
    </row>
    <row r="110" spans="2:17" ht="45.75" customHeight="1">
      <c r="B110" s="12" t="s">
        <v>141</v>
      </c>
      <c r="C110" s="13"/>
      <c r="D110" s="14" t="s">
        <v>13</v>
      </c>
      <c r="E110" s="14" t="s">
        <v>114</v>
      </c>
      <c r="F110" s="14" t="s">
        <v>18</v>
      </c>
      <c r="G110" s="14" t="s">
        <v>140</v>
      </c>
      <c r="H110" s="14" t="s">
        <v>18</v>
      </c>
      <c r="I110" s="14" t="s">
        <v>16</v>
      </c>
      <c r="J110" s="14" t="s">
        <v>116</v>
      </c>
      <c r="K110" s="15"/>
      <c r="L110" s="15">
        <v>3003.27</v>
      </c>
      <c r="M110" s="15">
        <f>M111</f>
        <v>150000</v>
      </c>
      <c r="N110" s="15">
        <f>N111</f>
        <v>150000</v>
      </c>
      <c r="O110" s="15">
        <f t="shared" ref="O110:Q111" si="50">O111</f>
        <v>200000</v>
      </c>
      <c r="P110" s="15">
        <f t="shared" si="50"/>
        <v>200000</v>
      </c>
      <c r="Q110" s="15">
        <f t="shared" si="50"/>
        <v>200000</v>
      </c>
    </row>
    <row r="111" spans="2:17" ht="68.25" customHeight="1">
      <c r="B111" s="12" t="s">
        <v>143</v>
      </c>
      <c r="C111" s="13"/>
      <c r="D111" s="14" t="s">
        <v>13</v>
      </c>
      <c r="E111" s="14" t="s">
        <v>114</v>
      </c>
      <c r="F111" s="14" t="s">
        <v>18</v>
      </c>
      <c r="G111" s="14" t="s">
        <v>142</v>
      </c>
      <c r="H111" s="14" t="s">
        <v>18</v>
      </c>
      <c r="I111" s="14" t="s">
        <v>16</v>
      </c>
      <c r="J111" s="14" t="s">
        <v>116</v>
      </c>
      <c r="K111" s="15"/>
      <c r="L111" s="15">
        <v>3003.27</v>
      </c>
      <c r="M111" s="15">
        <f>M112</f>
        <v>150000</v>
      </c>
      <c r="N111" s="15">
        <f>N112</f>
        <v>150000</v>
      </c>
      <c r="O111" s="15">
        <f t="shared" si="50"/>
        <v>200000</v>
      </c>
      <c r="P111" s="15">
        <f t="shared" si="50"/>
        <v>200000</v>
      </c>
      <c r="Q111" s="15">
        <f t="shared" si="50"/>
        <v>200000</v>
      </c>
    </row>
    <row r="112" spans="2:17" ht="68.25" customHeight="1">
      <c r="B112" s="12" t="s">
        <v>143</v>
      </c>
      <c r="C112" s="13" t="s">
        <v>121</v>
      </c>
      <c r="D112" s="14" t="s">
        <v>13</v>
      </c>
      <c r="E112" s="14" t="s">
        <v>114</v>
      </c>
      <c r="F112" s="14" t="s">
        <v>18</v>
      </c>
      <c r="G112" s="14" t="s">
        <v>142</v>
      </c>
      <c r="H112" s="14" t="s">
        <v>18</v>
      </c>
      <c r="I112" s="14" t="s">
        <v>16</v>
      </c>
      <c r="J112" s="14" t="s">
        <v>116</v>
      </c>
      <c r="K112" s="16" t="s">
        <v>122</v>
      </c>
      <c r="L112" s="15">
        <v>3003.27</v>
      </c>
      <c r="M112" s="15">
        <v>150000</v>
      </c>
      <c r="N112" s="15">
        <v>150000</v>
      </c>
      <c r="O112" s="15">
        <v>200000</v>
      </c>
      <c r="P112" s="15">
        <v>200000</v>
      </c>
      <c r="Q112" s="15">
        <v>200000</v>
      </c>
    </row>
    <row r="113" spans="2:17" ht="45.75" customHeight="1">
      <c r="B113" s="12" t="s">
        <v>145</v>
      </c>
      <c r="C113" s="13"/>
      <c r="D113" s="14" t="s">
        <v>13</v>
      </c>
      <c r="E113" s="14" t="s">
        <v>114</v>
      </c>
      <c r="F113" s="14" t="s">
        <v>18</v>
      </c>
      <c r="G113" s="14" t="s">
        <v>144</v>
      </c>
      <c r="H113" s="14" t="s">
        <v>18</v>
      </c>
      <c r="I113" s="14" t="s">
        <v>16</v>
      </c>
      <c r="J113" s="14" t="s">
        <v>116</v>
      </c>
      <c r="K113" s="15"/>
      <c r="L113" s="15">
        <v>18708.419999999998</v>
      </c>
      <c r="M113" s="15">
        <f>M114</f>
        <v>0</v>
      </c>
      <c r="N113" s="15">
        <f>N114</f>
        <v>0</v>
      </c>
      <c r="O113" s="15">
        <f t="shared" ref="O113:Q114" si="51">O114</f>
        <v>0</v>
      </c>
      <c r="P113" s="15">
        <f t="shared" si="51"/>
        <v>0</v>
      </c>
      <c r="Q113" s="15">
        <f t="shared" si="51"/>
        <v>0</v>
      </c>
    </row>
    <row r="114" spans="2:17" ht="57" customHeight="1">
      <c r="B114" s="12" t="s">
        <v>147</v>
      </c>
      <c r="C114" s="13"/>
      <c r="D114" s="14" t="s">
        <v>13</v>
      </c>
      <c r="E114" s="14" t="s">
        <v>114</v>
      </c>
      <c r="F114" s="14" t="s">
        <v>18</v>
      </c>
      <c r="G114" s="14" t="s">
        <v>146</v>
      </c>
      <c r="H114" s="14" t="s">
        <v>18</v>
      </c>
      <c r="I114" s="14" t="s">
        <v>16</v>
      </c>
      <c r="J114" s="14" t="s">
        <v>116</v>
      </c>
      <c r="K114" s="15"/>
      <c r="L114" s="15">
        <v>18708.419999999998</v>
      </c>
      <c r="M114" s="15">
        <f>M115</f>
        <v>0</v>
      </c>
      <c r="N114" s="15">
        <f>N115</f>
        <v>0</v>
      </c>
      <c r="O114" s="15">
        <f t="shared" si="51"/>
        <v>0</v>
      </c>
      <c r="P114" s="15">
        <f t="shared" si="51"/>
        <v>0</v>
      </c>
      <c r="Q114" s="15">
        <f t="shared" si="51"/>
        <v>0</v>
      </c>
    </row>
    <row r="115" spans="2:17" ht="57" customHeight="1">
      <c r="B115" s="12" t="s">
        <v>147</v>
      </c>
      <c r="C115" s="13" t="s">
        <v>121</v>
      </c>
      <c r="D115" s="14" t="s">
        <v>13</v>
      </c>
      <c r="E115" s="14" t="s">
        <v>114</v>
      </c>
      <c r="F115" s="14" t="s">
        <v>18</v>
      </c>
      <c r="G115" s="14" t="s">
        <v>146</v>
      </c>
      <c r="H115" s="14" t="s">
        <v>18</v>
      </c>
      <c r="I115" s="14" t="s">
        <v>16</v>
      </c>
      <c r="J115" s="14" t="s">
        <v>116</v>
      </c>
      <c r="K115" s="16" t="s">
        <v>122</v>
      </c>
      <c r="L115" s="15">
        <v>18708.419999999998</v>
      </c>
      <c r="M115" s="15">
        <v>0</v>
      </c>
      <c r="N115" s="15">
        <v>0</v>
      </c>
      <c r="O115" s="15"/>
      <c r="P115" s="15"/>
      <c r="Q115" s="15"/>
    </row>
    <row r="116" spans="2:17" ht="57" customHeight="1">
      <c r="B116" s="12" t="s">
        <v>149</v>
      </c>
      <c r="C116" s="13"/>
      <c r="D116" s="14" t="s">
        <v>13</v>
      </c>
      <c r="E116" s="14" t="s">
        <v>114</v>
      </c>
      <c r="F116" s="14" t="s">
        <v>18</v>
      </c>
      <c r="G116" s="14" t="s">
        <v>148</v>
      </c>
      <c r="H116" s="14" t="s">
        <v>18</v>
      </c>
      <c r="I116" s="14" t="s">
        <v>16</v>
      </c>
      <c r="J116" s="14" t="s">
        <v>116</v>
      </c>
      <c r="K116" s="15"/>
      <c r="L116" s="15">
        <v>53357.9</v>
      </c>
      <c r="M116" s="15">
        <f>M117</f>
        <v>0</v>
      </c>
      <c r="N116" s="15">
        <f>N117</f>
        <v>0</v>
      </c>
      <c r="O116" s="15">
        <f t="shared" ref="O116:Q117" si="52">O117</f>
        <v>0</v>
      </c>
      <c r="P116" s="15">
        <f t="shared" si="52"/>
        <v>0</v>
      </c>
      <c r="Q116" s="15">
        <f t="shared" si="52"/>
        <v>0</v>
      </c>
    </row>
    <row r="117" spans="2:17" ht="68.25" customHeight="1">
      <c r="B117" s="12" t="s">
        <v>151</v>
      </c>
      <c r="C117" s="13"/>
      <c r="D117" s="14" t="s">
        <v>13</v>
      </c>
      <c r="E117" s="14" t="s">
        <v>114</v>
      </c>
      <c r="F117" s="14" t="s">
        <v>18</v>
      </c>
      <c r="G117" s="14" t="s">
        <v>150</v>
      </c>
      <c r="H117" s="14" t="s">
        <v>18</v>
      </c>
      <c r="I117" s="14" t="s">
        <v>16</v>
      </c>
      <c r="J117" s="14" t="s">
        <v>116</v>
      </c>
      <c r="K117" s="15"/>
      <c r="L117" s="15">
        <v>53357.9</v>
      </c>
      <c r="M117" s="15">
        <f>M118</f>
        <v>0</v>
      </c>
      <c r="N117" s="15">
        <f>N118</f>
        <v>0</v>
      </c>
      <c r="O117" s="15">
        <f t="shared" si="52"/>
        <v>0</v>
      </c>
      <c r="P117" s="15">
        <f t="shared" si="52"/>
        <v>0</v>
      </c>
      <c r="Q117" s="15">
        <f t="shared" si="52"/>
        <v>0</v>
      </c>
    </row>
    <row r="118" spans="2:17" ht="68.25" customHeight="1">
      <c r="B118" s="12" t="s">
        <v>151</v>
      </c>
      <c r="C118" s="13" t="s">
        <v>121</v>
      </c>
      <c r="D118" s="14" t="s">
        <v>13</v>
      </c>
      <c r="E118" s="14" t="s">
        <v>114</v>
      </c>
      <c r="F118" s="14" t="s">
        <v>18</v>
      </c>
      <c r="G118" s="14" t="s">
        <v>150</v>
      </c>
      <c r="H118" s="14" t="s">
        <v>18</v>
      </c>
      <c r="I118" s="14" t="s">
        <v>16</v>
      </c>
      <c r="J118" s="14" t="s">
        <v>116</v>
      </c>
      <c r="K118" s="16" t="s">
        <v>122</v>
      </c>
      <c r="L118" s="15">
        <v>53357.9</v>
      </c>
      <c r="M118" s="15">
        <v>0</v>
      </c>
      <c r="N118" s="15">
        <v>0</v>
      </c>
      <c r="O118" s="15"/>
      <c r="P118" s="15"/>
      <c r="Q118" s="15"/>
    </row>
    <row r="119" spans="2:17" ht="34.5" customHeight="1">
      <c r="B119" s="12" t="s">
        <v>152</v>
      </c>
      <c r="C119" s="13"/>
      <c r="D119" s="14" t="s">
        <v>13</v>
      </c>
      <c r="E119" s="14" t="s">
        <v>114</v>
      </c>
      <c r="F119" s="14" t="s">
        <v>20</v>
      </c>
      <c r="G119" s="14" t="s">
        <v>15</v>
      </c>
      <c r="H119" s="14" t="s">
        <v>20</v>
      </c>
      <c r="I119" s="14" t="s">
        <v>16</v>
      </c>
      <c r="J119" s="14" t="s">
        <v>116</v>
      </c>
      <c r="K119" s="15"/>
      <c r="L119" s="15">
        <v>2850</v>
      </c>
      <c r="M119" s="15">
        <f>M120</f>
        <v>0</v>
      </c>
      <c r="N119" s="15">
        <f>N120</f>
        <v>0</v>
      </c>
      <c r="O119" s="15">
        <f t="shared" ref="O119:Q120" si="53">O120</f>
        <v>0</v>
      </c>
      <c r="P119" s="15">
        <f t="shared" si="53"/>
        <v>0</v>
      </c>
      <c r="Q119" s="15">
        <f t="shared" si="53"/>
        <v>0</v>
      </c>
    </row>
    <row r="120" spans="2:17" ht="45.75" customHeight="1">
      <c r="B120" s="12" t="s">
        <v>153</v>
      </c>
      <c r="C120" s="13"/>
      <c r="D120" s="14" t="s">
        <v>13</v>
      </c>
      <c r="E120" s="14" t="s">
        <v>114</v>
      </c>
      <c r="F120" s="14" t="s">
        <v>20</v>
      </c>
      <c r="G120" s="14" t="s">
        <v>27</v>
      </c>
      <c r="H120" s="14" t="s">
        <v>20</v>
      </c>
      <c r="I120" s="14" t="s">
        <v>16</v>
      </c>
      <c r="J120" s="14" t="s">
        <v>116</v>
      </c>
      <c r="K120" s="15"/>
      <c r="L120" s="15">
        <v>2850</v>
      </c>
      <c r="M120" s="15">
        <f>M121</f>
        <v>0</v>
      </c>
      <c r="N120" s="15">
        <f>N121</f>
        <v>0</v>
      </c>
      <c r="O120" s="15">
        <f t="shared" si="53"/>
        <v>0</v>
      </c>
      <c r="P120" s="15">
        <f t="shared" si="53"/>
        <v>0</v>
      </c>
      <c r="Q120" s="15">
        <f t="shared" si="53"/>
        <v>0</v>
      </c>
    </row>
    <row r="121" spans="2:17" ht="45.75" customHeight="1">
      <c r="B121" s="12" t="s">
        <v>153</v>
      </c>
      <c r="C121" s="13" t="s">
        <v>61</v>
      </c>
      <c r="D121" s="14" t="s">
        <v>13</v>
      </c>
      <c r="E121" s="14" t="s">
        <v>114</v>
      </c>
      <c r="F121" s="14" t="s">
        <v>20</v>
      </c>
      <c r="G121" s="14" t="s">
        <v>27</v>
      </c>
      <c r="H121" s="14" t="s">
        <v>20</v>
      </c>
      <c r="I121" s="14" t="s">
        <v>16</v>
      </c>
      <c r="J121" s="14" t="s">
        <v>116</v>
      </c>
      <c r="K121" s="16" t="s">
        <v>62</v>
      </c>
      <c r="L121" s="15">
        <v>2850</v>
      </c>
      <c r="M121" s="15">
        <v>0</v>
      </c>
      <c r="N121" s="15">
        <v>0</v>
      </c>
      <c r="O121" s="15"/>
      <c r="P121" s="15"/>
      <c r="Q121" s="15"/>
    </row>
    <row r="122" spans="2:17" ht="90.75" customHeight="1">
      <c r="B122" s="12" t="s">
        <v>155</v>
      </c>
      <c r="C122" s="13"/>
      <c r="D122" s="14" t="s">
        <v>13</v>
      </c>
      <c r="E122" s="14" t="s">
        <v>114</v>
      </c>
      <c r="F122" s="14" t="s">
        <v>154</v>
      </c>
      <c r="G122" s="14" t="s">
        <v>15</v>
      </c>
      <c r="H122" s="14" t="s">
        <v>14</v>
      </c>
      <c r="I122" s="14" t="s">
        <v>16</v>
      </c>
      <c r="J122" s="14" t="s">
        <v>116</v>
      </c>
      <c r="K122" s="15"/>
      <c r="L122" s="15">
        <v>2606.2800000000002</v>
      </c>
      <c r="M122" s="15">
        <f t="shared" ref="M122:N124" si="54">M123</f>
        <v>0</v>
      </c>
      <c r="N122" s="15">
        <f t="shared" si="54"/>
        <v>0</v>
      </c>
      <c r="O122" s="15">
        <f t="shared" ref="O122:Q124" si="55">O123</f>
        <v>0</v>
      </c>
      <c r="P122" s="15">
        <f t="shared" si="55"/>
        <v>0</v>
      </c>
      <c r="Q122" s="15">
        <f t="shared" si="55"/>
        <v>0</v>
      </c>
    </row>
    <row r="123" spans="2:17" ht="45.75" customHeight="1">
      <c r="B123" s="12" t="s">
        <v>156</v>
      </c>
      <c r="C123" s="13"/>
      <c r="D123" s="14" t="s">
        <v>13</v>
      </c>
      <c r="E123" s="14" t="s">
        <v>114</v>
      </c>
      <c r="F123" s="14" t="s">
        <v>154</v>
      </c>
      <c r="G123" s="14" t="s">
        <v>23</v>
      </c>
      <c r="H123" s="14" t="s">
        <v>14</v>
      </c>
      <c r="I123" s="14" t="s">
        <v>16</v>
      </c>
      <c r="J123" s="14" t="s">
        <v>116</v>
      </c>
      <c r="K123" s="15"/>
      <c r="L123" s="15">
        <v>2606.2800000000002</v>
      </c>
      <c r="M123" s="15">
        <f t="shared" si="54"/>
        <v>0</v>
      </c>
      <c r="N123" s="15">
        <f t="shared" si="54"/>
        <v>0</v>
      </c>
      <c r="O123" s="15">
        <f t="shared" si="55"/>
        <v>0</v>
      </c>
      <c r="P123" s="15">
        <f t="shared" si="55"/>
        <v>0</v>
      </c>
      <c r="Q123" s="15">
        <f t="shared" si="55"/>
        <v>0</v>
      </c>
    </row>
    <row r="124" spans="2:17" ht="57" customHeight="1">
      <c r="B124" s="12" t="s">
        <v>157</v>
      </c>
      <c r="C124" s="13"/>
      <c r="D124" s="14" t="s">
        <v>13</v>
      </c>
      <c r="E124" s="14" t="s">
        <v>114</v>
      </c>
      <c r="F124" s="14" t="s">
        <v>154</v>
      </c>
      <c r="G124" s="14" t="s">
        <v>23</v>
      </c>
      <c r="H124" s="14" t="s">
        <v>35</v>
      </c>
      <c r="I124" s="14" t="s">
        <v>16</v>
      </c>
      <c r="J124" s="14" t="s">
        <v>116</v>
      </c>
      <c r="K124" s="15"/>
      <c r="L124" s="15">
        <v>2606.2800000000002</v>
      </c>
      <c r="M124" s="15">
        <f t="shared" si="54"/>
        <v>0</v>
      </c>
      <c r="N124" s="15">
        <f t="shared" si="54"/>
        <v>0</v>
      </c>
      <c r="O124" s="15">
        <f t="shared" si="55"/>
        <v>0</v>
      </c>
      <c r="P124" s="15">
        <f t="shared" si="55"/>
        <v>0</v>
      </c>
      <c r="Q124" s="15">
        <f t="shared" si="55"/>
        <v>0</v>
      </c>
    </row>
    <row r="125" spans="2:17" ht="57" customHeight="1">
      <c r="B125" s="12" t="s">
        <v>157</v>
      </c>
      <c r="C125" s="13" t="s">
        <v>61</v>
      </c>
      <c r="D125" s="14" t="s">
        <v>13</v>
      </c>
      <c r="E125" s="14" t="s">
        <v>114</v>
      </c>
      <c r="F125" s="14" t="s">
        <v>154</v>
      </c>
      <c r="G125" s="14" t="s">
        <v>23</v>
      </c>
      <c r="H125" s="14" t="s">
        <v>35</v>
      </c>
      <c r="I125" s="14" t="s">
        <v>16</v>
      </c>
      <c r="J125" s="14" t="s">
        <v>116</v>
      </c>
      <c r="K125" s="16" t="s">
        <v>62</v>
      </c>
      <c r="L125" s="15">
        <v>2606.2800000000002</v>
      </c>
      <c r="M125" s="15">
        <v>0</v>
      </c>
      <c r="N125" s="15">
        <v>0</v>
      </c>
      <c r="O125" s="15"/>
      <c r="P125" s="15"/>
      <c r="Q125" s="15"/>
    </row>
    <row r="126" spans="2:17" ht="23.25" customHeight="1">
      <c r="B126" s="12" t="s">
        <v>159</v>
      </c>
      <c r="C126" s="13"/>
      <c r="D126" s="14" t="s">
        <v>13</v>
      </c>
      <c r="E126" s="14" t="s">
        <v>114</v>
      </c>
      <c r="F126" s="14" t="s">
        <v>158</v>
      </c>
      <c r="G126" s="14" t="s">
        <v>15</v>
      </c>
      <c r="H126" s="14" t="s">
        <v>14</v>
      </c>
      <c r="I126" s="14" t="s">
        <v>16</v>
      </c>
      <c r="J126" s="14" t="s">
        <v>116</v>
      </c>
      <c r="K126" s="15"/>
      <c r="L126" s="15">
        <v>11428.75</v>
      </c>
      <c r="M126" s="15">
        <f>M127</f>
        <v>200000</v>
      </c>
      <c r="N126" s="15">
        <f>N127</f>
        <v>200000</v>
      </c>
      <c r="O126" s="15">
        <f t="shared" ref="O126:Q126" si="56">O127</f>
        <v>0</v>
      </c>
      <c r="P126" s="15">
        <f t="shared" si="56"/>
        <v>0</v>
      </c>
      <c r="Q126" s="15">
        <f t="shared" si="56"/>
        <v>0</v>
      </c>
    </row>
    <row r="127" spans="2:17" ht="57" customHeight="1">
      <c r="B127" s="12" t="s">
        <v>160</v>
      </c>
      <c r="C127" s="13"/>
      <c r="D127" s="14" t="s">
        <v>13</v>
      </c>
      <c r="E127" s="14" t="s">
        <v>114</v>
      </c>
      <c r="F127" s="14" t="s">
        <v>158</v>
      </c>
      <c r="G127" s="14" t="s">
        <v>56</v>
      </c>
      <c r="H127" s="14" t="s">
        <v>14</v>
      </c>
      <c r="I127" s="14" t="s">
        <v>16</v>
      </c>
      <c r="J127" s="14" t="s">
        <v>116</v>
      </c>
      <c r="K127" s="15"/>
      <c r="L127" s="15">
        <v>11428.75</v>
      </c>
      <c r="M127" s="15">
        <f>M128+M131</f>
        <v>200000</v>
      </c>
      <c r="N127" s="15">
        <f>N128+N131</f>
        <v>200000</v>
      </c>
      <c r="O127" s="15">
        <f t="shared" ref="O127:Q127" si="57">O128+O131</f>
        <v>0</v>
      </c>
      <c r="P127" s="15">
        <f t="shared" si="57"/>
        <v>0</v>
      </c>
      <c r="Q127" s="15">
        <f t="shared" si="57"/>
        <v>0</v>
      </c>
    </row>
    <row r="128" spans="2:17" ht="57" customHeight="1">
      <c r="B128" s="12" t="s">
        <v>162</v>
      </c>
      <c r="C128" s="13"/>
      <c r="D128" s="14" t="s">
        <v>13</v>
      </c>
      <c r="E128" s="14" t="s">
        <v>114</v>
      </c>
      <c r="F128" s="14" t="s">
        <v>158</v>
      </c>
      <c r="G128" s="14" t="s">
        <v>161</v>
      </c>
      <c r="H128" s="14" t="s">
        <v>18</v>
      </c>
      <c r="I128" s="14" t="s">
        <v>16</v>
      </c>
      <c r="J128" s="14" t="s">
        <v>116</v>
      </c>
      <c r="K128" s="15"/>
      <c r="L128" s="15">
        <v>11328.75</v>
      </c>
      <c r="M128" s="15">
        <f>M129+M130</f>
        <v>200000</v>
      </c>
      <c r="N128" s="15">
        <f>N129+N130</f>
        <v>200000</v>
      </c>
      <c r="O128" s="15">
        <f t="shared" ref="O128:Q128" si="58">O129+O130</f>
        <v>0</v>
      </c>
      <c r="P128" s="15">
        <f t="shared" si="58"/>
        <v>0</v>
      </c>
      <c r="Q128" s="15">
        <f t="shared" si="58"/>
        <v>0</v>
      </c>
    </row>
    <row r="129" spans="2:18" ht="57" customHeight="1">
      <c r="B129" s="12" t="s">
        <v>162</v>
      </c>
      <c r="C129" s="13" t="s">
        <v>163</v>
      </c>
      <c r="D129" s="14" t="s">
        <v>13</v>
      </c>
      <c r="E129" s="14" t="s">
        <v>114</v>
      </c>
      <c r="F129" s="14" t="s">
        <v>158</v>
      </c>
      <c r="G129" s="14" t="s">
        <v>161</v>
      </c>
      <c r="H129" s="14" t="s">
        <v>18</v>
      </c>
      <c r="I129" s="14" t="s">
        <v>16</v>
      </c>
      <c r="J129" s="14" t="s">
        <v>116</v>
      </c>
      <c r="K129" s="16" t="s">
        <v>164</v>
      </c>
      <c r="L129" s="15">
        <v>6000</v>
      </c>
      <c r="M129" s="15">
        <f>100000</f>
        <v>100000</v>
      </c>
      <c r="N129" s="15">
        <f>100000</f>
        <v>100000</v>
      </c>
      <c r="O129" s="15"/>
      <c r="P129" s="15"/>
      <c r="Q129" s="15"/>
    </row>
    <row r="130" spans="2:18" ht="57" customHeight="1">
      <c r="B130" s="12" t="s">
        <v>162</v>
      </c>
      <c r="C130" s="13" t="s">
        <v>165</v>
      </c>
      <c r="D130" s="14" t="s">
        <v>13</v>
      </c>
      <c r="E130" s="14" t="s">
        <v>114</v>
      </c>
      <c r="F130" s="14" t="s">
        <v>158</v>
      </c>
      <c r="G130" s="14" t="s">
        <v>161</v>
      </c>
      <c r="H130" s="14" t="s">
        <v>18</v>
      </c>
      <c r="I130" s="14" t="s">
        <v>16</v>
      </c>
      <c r="J130" s="14" t="s">
        <v>116</v>
      </c>
      <c r="K130" s="16" t="s">
        <v>166</v>
      </c>
      <c r="L130" s="15">
        <v>5328.75</v>
      </c>
      <c r="M130" s="15">
        <v>100000</v>
      </c>
      <c r="N130" s="15">
        <v>100000</v>
      </c>
      <c r="O130" s="15"/>
      <c r="P130" s="15"/>
      <c r="Q130" s="15"/>
    </row>
    <row r="131" spans="2:18" ht="57" customHeight="1">
      <c r="B131" s="12" t="s">
        <v>168</v>
      </c>
      <c r="C131" s="13"/>
      <c r="D131" s="14" t="s">
        <v>13</v>
      </c>
      <c r="E131" s="14" t="s">
        <v>114</v>
      </c>
      <c r="F131" s="14" t="s">
        <v>158</v>
      </c>
      <c r="G131" s="14" t="s">
        <v>167</v>
      </c>
      <c r="H131" s="14" t="s">
        <v>18</v>
      </c>
      <c r="I131" s="14" t="s">
        <v>16</v>
      </c>
      <c r="J131" s="14" t="s">
        <v>116</v>
      </c>
      <c r="K131" s="15"/>
      <c r="L131" s="15">
        <v>100</v>
      </c>
      <c r="M131" s="15">
        <v>0</v>
      </c>
      <c r="N131" s="15">
        <v>0</v>
      </c>
      <c r="O131" s="15">
        <v>0</v>
      </c>
      <c r="P131" s="15">
        <v>0</v>
      </c>
      <c r="Q131" s="15">
        <v>0</v>
      </c>
    </row>
    <row r="132" spans="2:18" ht="57" customHeight="1">
      <c r="B132" s="12" t="s">
        <v>168</v>
      </c>
      <c r="C132" s="13" t="s">
        <v>25</v>
      </c>
      <c r="D132" s="14" t="s">
        <v>13</v>
      </c>
      <c r="E132" s="14" t="s">
        <v>114</v>
      </c>
      <c r="F132" s="14" t="s">
        <v>158</v>
      </c>
      <c r="G132" s="14" t="s">
        <v>167</v>
      </c>
      <c r="H132" s="14" t="s">
        <v>18</v>
      </c>
      <c r="I132" s="14" t="s">
        <v>16</v>
      </c>
      <c r="J132" s="14" t="s">
        <v>116</v>
      </c>
      <c r="K132" s="16" t="s">
        <v>26</v>
      </c>
      <c r="L132" s="15">
        <v>100</v>
      </c>
      <c r="M132" s="15">
        <v>0</v>
      </c>
      <c r="N132" s="15">
        <v>0</v>
      </c>
      <c r="O132" s="15"/>
      <c r="P132" s="15"/>
      <c r="Q132" s="15"/>
    </row>
    <row r="133" spans="2:18" ht="15" customHeight="1">
      <c r="B133" s="12" t="s">
        <v>169</v>
      </c>
      <c r="C133" s="13"/>
      <c r="D133" s="14" t="s">
        <v>13</v>
      </c>
      <c r="E133" s="14" t="s">
        <v>114</v>
      </c>
      <c r="F133" s="14" t="s">
        <v>54</v>
      </c>
      <c r="G133" s="14" t="s">
        <v>15</v>
      </c>
      <c r="H133" s="14" t="s">
        <v>18</v>
      </c>
      <c r="I133" s="14" t="s">
        <v>16</v>
      </c>
      <c r="J133" s="14" t="s">
        <v>116</v>
      </c>
      <c r="K133" s="15"/>
      <c r="L133" s="15">
        <v>29114</v>
      </c>
      <c r="M133" s="15">
        <f>M134</f>
        <v>0</v>
      </c>
      <c r="N133" s="15">
        <f>N134</f>
        <v>0</v>
      </c>
      <c r="O133" s="15"/>
      <c r="P133" s="15"/>
      <c r="Q133" s="15"/>
    </row>
    <row r="134" spans="2:18" ht="90.75" customHeight="1">
      <c r="B134" s="12" t="s">
        <v>170</v>
      </c>
      <c r="C134" s="13"/>
      <c r="D134" s="14" t="s">
        <v>13</v>
      </c>
      <c r="E134" s="14" t="s">
        <v>114</v>
      </c>
      <c r="F134" s="14" t="s">
        <v>54</v>
      </c>
      <c r="G134" s="14" t="s">
        <v>101</v>
      </c>
      <c r="H134" s="14" t="s">
        <v>18</v>
      </c>
      <c r="I134" s="14" t="s">
        <v>16</v>
      </c>
      <c r="J134" s="14" t="s">
        <v>116</v>
      </c>
      <c r="K134" s="15"/>
      <c r="L134" s="15">
        <v>29114</v>
      </c>
      <c r="M134" s="15">
        <f>M135</f>
        <v>0</v>
      </c>
      <c r="N134" s="15">
        <f>N135</f>
        <v>0</v>
      </c>
      <c r="O134" s="15">
        <f t="shared" ref="O134:Q134" si="59">O135</f>
        <v>0</v>
      </c>
      <c r="P134" s="15">
        <f t="shared" si="59"/>
        <v>0</v>
      </c>
      <c r="Q134" s="15">
        <f t="shared" si="59"/>
        <v>0</v>
      </c>
    </row>
    <row r="135" spans="2:18" ht="90.75" customHeight="1">
      <c r="B135" s="12" t="s">
        <v>170</v>
      </c>
      <c r="C135" s="13" t="s">
        <v>171</v>
      </c>
      <c r="D135" s="14" t="s">
        <v>13</v>
      </c>
      <c r="E135" s="14" t="s">
        <v>114</v>
      </c>
      <c r="F135" s="14" t="s">
        <v>54</v>
      </c>
      <c r="G135" s="14" t="s">
        <v>101</v>
      </c>
      <c r="H135" s="14" t="s">
        <v>18</v>
      </c>
      <c r="I135" s="14" t="s">
        <v>16</v>
      </c>
      <c r="J135" s="14" t="s">
        <v>116</v>
      </c>
      <c r="K135" s="16" t="s">
        <v>172</v>
      </c>
      <c r="L135" s="15">
        <v>29114</v>
      </c>
      <c r="M135" s="15">
        <v>0</v>
      </c>
      <c r="N135" s="15">
        <v>0</v>
      </c>
      <c r="O135" s="15"/>
      <c r="P135" s="15"/>
      <c r="Q135" s="15"/>
    </row>
    <row r="136" spans="2:18" ht="15" customHeight="1">
      <c r="B136" s="12" t="s">
        <v>174</v>
      </c>
      <c r="C136" s="13"/>
      <c r="D136" s="14" t="s">
        <v>13</v>
      </c>
      <c r="E136" s="14" t="s">
        <v>173</v>
      </c>
      <c r="F136" s="14" t="s">
        <v>14</v>
      </c>
      <c r="G136" s="14" t="s">
        <v>15</v>
      </c>
      <c r="H136" s="14" t="s">
        <v>14</v>
      </c>
      <c r="I136" s="14" t="s">
        <v>16</v>
      </c>
      <c r="J136" s="14" t="s">
        <v>15</v>
      </c>
      <c r="K136" s="15"/>
      <c r="L136" s="15">
        <v>34827.5</v>
      </c>
      <c r="M136" s="15">
        <f t="shared" ref="M136:N138" si="60">M137</f>
        <v>0</v>
      </c>
      <c r="N136" s="15">
        <f t="shared" si="60"/>
        <v>0</v>
      </c>
      <c r="O136" s="15">
        <f t="shared" ref="O136:Q136" si="61">O137</f>
        <v>0</v>
      </c>
      <c r="P136" s="15">
        <f t="shared" si="61"/>
        <v>0</v>
      </c>
      <c r="Q136" s="15">
        <f t="shared" si="61"/>
        <v>0</v>
      </c>
    </row>
    <row r="137" spans="2:18" ht="15" customHeight="1">
      <c r="B137" s="12" t="s">
        <v>176</v>
      </c>
      <c r="C137" s="13"/>
      <c r="D137" s="14" t="s">
        <v>13</v>
      </c>
      <c r="E137" s="14" t="s">
        <v>173</v>
      </c>
      <c r="F137" s="14" t="s">
        <v>18</v>
      </c>
      <c r="G137" s="14" t="s">
        <v>15</v>
      </c>
      <c r="H137" s="14" t="s">
        <v>14</v>
      </c>
      <c r="I137" s="14" t="s">
        <v>16</v>
      </c>
      <c r="J137" s="14" t="s">
        <v>175</v>
      </c>
      <c r="K137" s="15"/>
      <c r="L137" s="15">
        <v>34827.5</v>
      </c>
      <c r="M137" s="15">
        <f t="shared" si="60"/>
        <v>0</v>
      </c>
      <c r="N137" s="15">
        <f t="shared" si="60"/>
        <v>0</v>
      </c>
      <c r="O137" s="15">
        <f t="shared" ref="O137:Q138" si="62">O138</f>
        <v>0</v>
      </c>
      <c r="P137" s="15">
        <f t="shared" si="62"/>
        <v>0</v>
      </c>
      <c r="Q137" s="15">
        <f t="shared" si="62"/>
        <v>0</v>
      </c>
    </row>
    <row r="138" spans="2:18" ht="23.25" customHeight="1">
      <c r="B138" s="12" t="s">
        <v>177</v>
      </c>
      <c r="C138" s="13"/>
      <c r="D138" s="14" t="s">
        <v>13</v>
      </c>
      <c r="E138" s="14" t="s">
        <v>173</v>
      </c>
      <c r="F138" s="14" t="s">
        <v>18</v>
      </c>
      <c r="G138" s="14" t="s">
        <v>101</v>
      </c>
      <c r="H138" s="14" t="s">
        <v>35</v>
      </c>
      <c r="I138" s="14" t="s">
        <v>16</v>
      </c>
      <c r="J138" s="14" t="s">
        <v>175</v>
      </c>
      <c r="K138" s="15"/>
      <c r="L138" s="15">
        <v>34827.5</v>
      </c>
      <c r="M138" s="15">
        <f t="shared" si="60"/>
        <v>0</v>
      </c>
      <c r="N138" s="15">
        <f t="shared" si="60"/>
        <v>0</v>
      </c>
      <c r="O138" s="15">
        <f t="shared" si="62"/>
        <v>0</v>
      </c>
      <c r="P138" s="15">
        <f t="shared" si="62"/>
        <v>0</v>
      </c>
      <c r="Q138" s="15">
        <f t="shared" si="62"/>
        <v>0</v>
      </c>
    </row>
    <row r="139" spans="2:18" ht="23.25" customHeight="1">
      <c r="B139" s="12" t="s">
        <v>177</v>
      </c>
      <c r="C139" s="13" t="s">
        <v>61</v>
      </c>
      <c r="D139" s="14" t="s">
        <v>13</v>
      </c>
      <c r="E139" s="14" t="s">
        <v>173</v>
      </c>
      <c r="F139" s="14" t="s">
        <v>18</v>
      </c>
      <c r="G139" s="14" t="s">
        <v>101</v>
      </c>
      <c r="H139" s="14" t="s">
        <v>35</v>
      </c>
      <c r="I139" s="14" t="s">
        <v>16</v>
      </c>
      <c r="J139" s="14" t="s">
        <v>175</v>
      </c>
      <c r="K139" s="16" t="s">
        <v>62</v>
      </c>
      <c r="L139" s="15">
        <v>34827.5</v>
      </c>
      <c r="M139" s="15">
        <v>0</v>
      </c>
      <c r="N139" s="15">
        <v>0</v>
      </c>
      <c r="O139" s="15"/>
      <c r="P139" s="15"/>
      <c r="Q139" s="15"/>
    </row>
    <row r="140" spans="2:18" ht="15" customHeight="1">
      <c r="B140" s="12" t="s">
        <v>179</v>
      </c>
      <c r="C140" s="13"/>
      <c r="D140" s="14" t="s">
        <v>178</v>
      </c>
      <c r="E140" s="14" t="s">
        <v>14</v>
      </c>
      <c r="F140" s="14" t="s">
        <v>14</v>
      </c>
      <c r="G140" s="14" t="s">
        <v>15</v>
      </c>
      <c r="H140" s="14" t="s">
        <v>14</v>
      </c>
      <c r="I140" s="14" t="s">
        <v>16</v>
      </c>
      <c r="J140" s="14" t="s">
        <v>15</v>
      </c>
      <c r="K140" s="15"/>
      <c r="L140" s="15">
        <v>273347460.69</v>
      </c>
      <c r="M140" s="15">
        <f>M142+M149+M169+M188+M201</f>
        <v>417864358.81999999</v>
      </c>
      <c r="N140" s="15">
        <f>N142+N149+N169+N188+N201</f>
        <v>417864358.81999999</v>
      </c>
      <c r="O140" s="15">
        <f>O142+O149+O169+O188+O201</f>
        <v>315718367</v>
      </c>
      <c r="P140" s="15">
        <f>P142+P149+P169+P188+P201</f>
        <v>259647276</v>
      </c>
      <c r="Q140" s="15">
        <f>Q142+Q149+Q169+Q188+Q201</f>
        <v>259647276</v>
      </c>
      <c r="R140" s="17"/>
    </row>
    <row r="141" spans="2:18" ht="23.25" customHeight="1">
      <c r="B141" s="12" t="s">
        <v>180</v>
      </c>
      <c r="C141" s="13"/>
      <c r="D141" s="14" t="s">
        <v>178</v>
      </c>
      <c r="E141" s="14" t="s">
        <v>20</v>
      </c>
      <c r="F141" s="14" t="s">
        <v>14</v>
      </c>
      <c r="G141" s="14" t="s">
        <v>15</v>
      </c>
      <c r="H141" s="14" t="s">
        <v>14</v>
      </c>
      <c r="I141" s="14" t="s">
        <v>16</v>
      </c>
      <c r="J141" s="14" t="s">
        <v>15</v>
      </c>
      <c r="K141" s="15"/>
      <c r="L141" s="15">
        <v>273247460.69</v>
      </c>
      <c r="M141" s="15">
        <f>M142+M149+M169+M188</f>
        <v>417864358.81999999</v>
      </c>
      <c r="N141" s="15">
        <f>N142+N149+N169+N188</f>
        <v>417864358.81999999</v>
      </c>
      <c r="O141" s="15">
        <f>O142+O149+O169+O188</f>
        <v>315718367</v>
      </c>
      <c r="P141" s="15">
        <f>P142+P149+P169+P188</f>
        <v>259647276</v>
      </c>
      <c r="Q141" s="15">
        <f>Q142+Q149+Q169+Q188</f>
        <v>259647276</v>
      </c>
      <c r="R141" s="17"/>
    </row>
    <row r="142" spans="2:18" ht="23.25" customHeight="1">
      <c r="B142" s="12" t="s">
        <v>181</v>
      </c>
      <c r="C142" s="13"/>
      <c r="D142" s="14" t="s">
        <v>178</v>
      </c>
      <c r="E142" s="14" t="s">
        <v>20</v>
      </c>
      <c r="F142" s="14" t="s">
        <v>158</v>
      </c>
      <c r="G142" s="14" t="s">
        <v>15</v>
      </c>
      <c r="H142" s="14" t="s">
        <v>14</v>
      </c>
      <c r="I142" s="14" t="s">
        <v>16</v>
      </c>
      <c r="J142" s="14" t="s">
        <v>136</v>
      </c>
      <c r="K142" s="15"/>
      <c r="L142" s="15">
        <v>92983000</v>
      </c>
      <c r="M142" s="15">
        <f>M143+M146</f>
        <v>120013000</v>
      </c>
      <c r="N142" s="15">
        <f>N143+N146</f>
        <v>120013000</v>
      </c>
      <c r="O142" s="15">
        <f t="shared" ref="O142:Q142" si="63">O143+O146</f>
        <v>127392000</v>
      </c>
      <c r="P142" s="15">
        <f t="shared" si="63"/>
        <v>80371000</v>
      </c>
      <c r="Q142" s="15">
        <f t="shared" si="63"/>
        <v>80371000</v>
      </c>
      <c r="R142" s="17"/>
    </row>
    <row r="143" spans="2:18" ht="15" customHeight="1">
      <c r="B143" s="12" t="s">
        <v>184</v>
      </c>
      <c r="C143" s="13"/>
      <c r="D143" s="14" t="s">
        <v>178</v>
      </c>
      <c r="E143" s="14" t="s">
        <v>20</v>
      </c>
      <c r="F143" s="14" t="s">
        <v>182</v>
      </c>
      <c r="G143" s="14" t="s">
        <v>183</v>
      </c>
      <c r="H143" s="14" t="s">
        <v>14</v>
      </c>
      <c r="I143" s="14" t="s">
        <v>16</v>
      </c>
      <c r="J143" s="14" t="s">
        <v>136</v>
      </c>
      <c r="K143" s="15"/>
      <c r="L143" s="15">
        <v>91394000</v>
      </c>
      <c r="M143" s="15">
        <f>M144</f>
        <v>118424000</v>
      </c>
      <c r="N143" s="15">
        <f>N144</f>
        <v>118424000</v>
      </c>
      <c r="O143" s="15">
        <f t="shared" ref="O143:Q144" si="64">O144</f>
        <v>127392000</v>
      </c>
      <c r="P143" s="15">
        <f t="shared" si="64"/>
        <v>80371000</v>
      </c>
      <c r="Q143" s="15">
        <f t="shared" si="64"/>
        <v>80371000</v>
      </c>
      <c r="R143" s="17"/>
    </row>
    <row r="144" spans="2:18" ht="34.5" customHeight="1">
      <c r="B144" s="12" t="s">
        <v>185</v>
      </c>
      <c r="C144" s="13"/>
      <c r="D144" s="14" t="s">
        <v>178</v>
      </c>
      <c r="E144" s="14" t="s">
        <v>20</v>
      </c>
      <c r="F144" s="14" t="s">
        <v>182</v>
      </c>
      <c r="G144" s="14" t="s">
        <v>183</v>
      </c>
      <c r="H144" s="14" t="s">
        <v>35</v>
      </c>
      <c r="I144" s="14" t="s">
        <v>16</v>
      </c>
      <c r="J144" s="14" t="s">
        <v>136</v>
      </c>
      <c r="K144" s="15"/>
      <c r="L144" s="15">
        <v>91394000</v>
      </c>
      <c r="M144" s="15">
        <f>M145</f>
        <v>118424000</v>
      </c>
      <c r="N144" s="15">
        <f>N145</f>
        <v>118424000</v>
      </c>
      <c r="O144" s="15">
        <f t="shared" si="64"/>
        <v>127392000</v>
      </c>
      <c r="P144" s="15">
        <f t="shared" si="64"/>
        <v>80371000</v>
      </c>
      <c r="Q144" s="15">
        <f t="shared" si="64"/>
        <v>80371000</v>
      </c>
      <c r="R144" s="17"/>
    </row>
    <row r="145" spans="2:18" ht="34.5" customHeight="1">
      <c r="B145" s="12" t="s">
        <v>185</v>
      </c>
      <c r="C145" s="13" t="s">
        <v>61</v>
      </c>
      <c r="D145" s="14" t="s">
        <v>178</v>
      </c>
      <c r="E145" s="14" t="s">
        <v>20</v>
      </c>
      <c r="F145" s="14" t="s">
        <v>182</v>
      </c>
      <c r="G145" s="14" t="s">
        <v>183</v>
      </c>
      <c r="H145" s="14" t="s">
        <v>35</v>
      </c>
      <c r="I145" s="14" t="s">
        <v>16</v>
      </c>
      <c r="J145" s="14" t="s">
        <v>136</v>
      </c>
      <c r="K145" s="16" t="s">
        <v>62</v>
      </c>
      <c r="L145" s="15">
        <v>91394000</v>
      </c>
      <c r="M145" s="15">
        <v>118424000</v>
      </c>
      <c r="N145" s="15">
        <v>118424000</v>
      </c>
      <c r="O145" s="15">
        <f>77392000+50000000</f>
        <v>127392000</v>
      </c>
      <c r="P145" s="15">
        <v>80371000</v>
      </c>
      <c r="Q145" s="15">
        <v>80371000</v>
      </c>
      <c r="R145" s="17"/>
    </row>
    <row r="146" spans="2:18" ht="23.25" customHeight="1">
      <c r="B146" s="12" t="s">
        <v>187</v>
      </c>
      <c r="C146" s="13"/>
      <c r="D146" s="14" t="s">
        <v>178</v>
      </c>
      <c r="E146" s="14" t="s">
        <v>20</v>
      </c>
      <c r="F146" s="14" t="s">
        <v>182</v>
      </c>
      <c r="G146" s="14" t="s">
        <v>186</v>
      </c>
      <c r="H146" s="14" t="s">
        <v>14</v>
      </c>
      <c r="I146" s="14" t="s">
        <v>16</v>
      </c>
      <c r="J146" s="14" t="s">
        <v>136</v>
      </c>
      <c r="K146" s="15"/>
      <c r="L146" s="15">
        <v>1589000</v>
      </c>
      <c r="M146" s="15">
        <f>M147</f>
        <v>1589000</v>
      </c>
      <c r="N146" s="15">
        <f>N147</f>
        <v>1589000</v>
      </c>
      <c r="O146" s="15">
        <f t="shared" ref="O146:Q147" si="65">O147</f>
        <v>0</v>
      </c>
      <c r="P146" s="15">
        <f t="shared" si="65"/>
        <v>0</v>
      </c>
      <c r="Q146" s="15">
        <f t="shared" si="65"/>
        <v>0</v>
      </c>
      <c r="R146" s="17"/>
    </row>
    <row r="147" spans="2:18" ht="23.25" customHeight="1">
      <c r="B147" s="12" t="s">
        <v>188</v>
      </c>
      <c r="C147" s="13"/>
      <c r="D147" s="14" t="s">
        <v>178</v>
      </c>
      <c r="E147" s="14" t="s">
        <v>20</v>
      </c>
      <c r="F147" s="14" t="s">
        <v>182</v>
      </c>
      <c r="G147" s="14" t="s">
        <v>186</v>
      </c>
      <c r="H147" s="14" t="s">
        <v>35</v>
      </c>
      <c r="I147" s="14" t="s">
        <v>16</v>
      </c>
      <c r="J147" s="14" t="s">
        <v>136</v>
      </c>
      <c r="K147" s="15"/>
      <c r="L147" s="15">
        <v>1589000</v>
      </c>
      <c r="M147" s="15">
        <f>M148</f>
        <v>1589000</v>
      </c>
      <c r="N147" s="15">
        <f>N148</f>
        <v>1589000</v>
      </c>
      <c r="O147" s="15">
        <f t="shared" si="65"/>
        <v>0</v>
      </c>
      <c r="P147" s="15">
        <f t="shared" si="65"/>
        <v>0</v>
      </c>
      <c r="Q147" s="15">
        <f t="shared" si="65"/>
        <v>0</v>
      </c>
      <c r="R147" s="17"/>
    </row>
    <row r="148" spans="2:18" ht="23.25" customHeight="1">
      <c r="B148" s="12" t="s">
        <v>188</v>
      </c>
      <c r="C148" s="13" t="s">
        <v>61</v>
      </c>
      <c r="D148" s="14" t="s">
        <v>178</v>
      </c>
      <c r="E148" s="14" t="s">
        <v>20</v>
      </c>
      <c r="F148" s="14" t="s">
        <v>182</v>
      </c>
      <c r="G148" s="14" t="s">
        <v>186</v>
      </c>
      <c r="H148" s="14" t="s">
        <v>35</v>
      </c>
      <c r="I148" s="14" t="s">
        <v>16</v>
      </c>
      <c r="J148" s="14" t="s">
        <v>136</v>
      </c>
      <c r="K148" s="16" t="s">
        <v>62</v>
      </c>
      <c r="L148" s="15">
        <v>1589000</v>
      </c>
      <c r="M148" s="15">
        <v>1589000</v>
      </c>
      <c r="N148" s="15">
        <v>1589000</v>
      </c>
      <c r="O148" s="15"/>
      <c r="P148" s="15"/>
      <c r="Q148" s="15"/>
      <c r="R148" s="17"/>
    </row>
    <row r="149" spans="2:18" ht="23.25" customHeight="1">
      <c r="B149" s="12" t="s">
        <v>190</v>
      </c>
      <c r="C149" s="13"/>
      <c r="D149" s="14" t="s">
        <v>178</v>
      </c>
      <c r="E149" s="14" t="s">
        <v>20</v>
      </c>
      <c r="F149" s="14" t="s">
        <v>189</v>
      </c>
      <c r="G149" s="14" t="s">
        <v>15</v>
      </c>
      <c r="H149" s="14" t="s">
        <v>14</v>
      </c>
      <c r="I149" s="14" t="s">
        <v>16</v>
      </c>
      <c r="J149" s="14" t="s">
        <v>136</v>
      </c>
      <c r="K149" s="15"/>
      <c r="L149" s="15">
        <v>25777735.43</v>
      </c>
      <c r="M149" s="15">
        <f>M150+M153+M158+M163+M166</f>
        <v>57741905.019999996</v>
      </c>
      <c r="N149" s="15">
        <f>N150+N153+N158+N163+N166+N161</f>
        <v>57741905.019999996</v>
      </c>
      <c r="O149" s="15">
        <f>O150+O153+O158+O163+O166+O161+O156</f>
        <v>19900467</v>
      </c>
      <c r="P149" s="15">
        <f t="shared" ref="P149:Q149" si="66">P150+P153+P158+P163+P166+P161+P156</f>
        <v>11412076</v>
      </c>
      <c r="Q149" s="15">
        <f t="shared" si="66"/>
        <v>11412076</v>
      </c>
      <c r="R149" s="17"/>
    </row>
    <row r="150" spans="2:18" ht="90.75" customHeight="1">
      <c r="B150" s="12" t="s">
        <v>192</v>
      </c>
      <c r="C150" s="13"/>
      <c r="D150" s="14" t="s">
        <v>178</v>
      </c>
      <c r="E150" s="14" t="s">
        <v>20</v>
      </c>
      <c r="F150" s="14" t="s">
        <v>189</v>
      </c>
      <c r="G150" s="14" t="s">
        <v>191</v>
      </c>
      <c r="H150" s="14" t="s">
        <v>14</v>
      </c>
      <c r="I150" s="14" t="s">
        <v>16</v>
      </c>
      <c r="J150" s="14" t="s">
        <v>136</v>
      </c>
      <c r="K150" s="15"/>
      <c r="L150" s="15">
        <v>5972504.1299999999</v>
      </c>
      <c r="M150" s="15">
        <f>M151</f>
        <v>20732500</v>
      </c>
      <c r="N150" s="15">
        <f>N151</f>
        <v>20732500</v>
      </c>
      <c r="O150" s="15">
        <f t="shared" ref="O150:Q151" si="67">O151</f>
        <v>1376100</v>
      </c>
      <c r="P150" s="15">
        <f t="shared" si="67"/>
        <v>0</v>
      </c>
      <c r="Q150" s="15">
        <f t="shared" si="67"/>
        <v>0</v>
      </c>
      <c r="R150" s="17"/>
    </row>
    <row r="151" spans="2:18" ht="90.75" customHeight="1">
      <c r="B151" s="12" t="s">
        <v>193</v>
      </c>
      <c r="C151" s="13"/>
      <c r="D151" s="14" t="s">
        <v>178</v>
      </c>
      <c r="E151" s="14" t="s">
        <v>20</v>
      </c>
      <c r="F151" s="14" t="s">
        <v>189</v>
      </c>
      <c r="G151" s="14" t="s">
        <v>191</v>
      </c>
      <c r="H151" s="14" t="s">
        <v>35</v>
      </c>
      <c r="I151" s="14" t="s">
        <v>16</v>
      </c>
      <c r="J151" s="14" t="s">
        <v>136</v>
      </c>
      <c r="K151" s="15"/>
      <c r="L151" s="15">
        <v>5972504.1299999999</v>
      </c>
      <c r="M151" s="15">
        <f>M152</f>
        <v>20732500</v>
      </c>
      <c r="N151" s="15">
        <f>N152</f>
        <v>20732500</v>
      </c>
      <c r="O151" s="15">
        <f t="shared" si="67"/>
        <v>1376100</v>
      </c>
      <c r="P151" s="15">
        <f t="shared" si="67"/>
        <v>0</v>
      </c>
      <c r="Q151" s="15">
        <f t="shared" si="67"/>
        <v>0</v>
      </c>
    </row>
    <row r="152" spans="2:18" ht="90.75" customHeight="1">
      <c r="B152" s="12" t="s">
        <v>193</v>
      </c>
      <c r="C152" s="13" t="s">
        <v>61</v>
      </c>
      <c r="D152" s="14" t="s">
        <v>178</v>
      </c>
      <c r="E152" s="14" t="s">
        <v>20</v>
      </c>
      <c r="F152" s="14" t="s">
        <v>189</v>
      </c>
      <c r="G152" s="14" t="s">
        <v>191</v>
      </c>
      <c r="H152" s="14" t="s">
        <v>35</v>
      </c>
      <c r="I152" s="14" t="s">
        <v>16</v>
      </c>
      <c r="J152" s="14" t="s">
        <v>136</v>
      </c>
      <c r="K152" s="16" t="s">
        <v>62</v>
      </c>
      <c r="L152" s="15">
        <v>5972504.1299999999</v>
      </c>
      <c r="M152" s="15">
        <v>20732500</v>
      </c>
      <c r="N152" s="15">
        <v>20732500</v>
      </c>
      <c r="O152" s="15">
        <v>1376100</v>
      </c>
      <c r="P152" s="15"/>
      <c r="Q152" s="15"/>
    </row>
    <row r="153" spans="2:18" ht="68.25" customHeight="1">
      <c r="B153" s="12" t="s">
        <v>195</v>
      </c>
      <c r="C153" s="13"/>
      <c r="D153" s="14" t="s">
        <v>178</v>
      </c>
      <c r="E153" s="14" t="s">
        <v>20</v>
      </c>
      <c r="F153" s="14" t="s">
        <v>189</v>
      </c>
      <c r="G153" s="14" t="s">
        <v>194</v>
      </c>
      <c r="H153" s="14" t="s">
        <v>14</v>
      </c>
      <c r="I153" s="14" t="s">
        <v>16</v>
      </c>
      <c r="J153" s="14" t="s">
        <v>136</v>
      </c>
      <c r="K153" s="15"/>
      <c r="L153" s="15">
        <v>60328.33</v>
      </c>
      <c r="M153" s="15">
        <f>M154</f>
        <v>209400</v>
      </c>
      <c r="N153" s="15">
        <f>N154</f>
        <v>209400</v>
      </c>
      <c r="O153" s="15">
        <f t="shared" ref="O153:Q154" si="68">O154</f>
        <v>13900</v>
      </c>
      <c r="P153" s="15">
        <f t="shared" si="68"/>
        <v>0</v>
      </c>
      <c r="Q153" s="15">
        <f t="shared" si="68"/>
        <v>0</v>
      </c>
    </row>
    <row r="154" spans="2:18" ht="68.25" customHeight="1">
      <c r="B154" s="12" t="s">
        <v>196</v>
      </c>
      <c r="C154" s="13"/>
      <c r="D154" s="14" t="s">
        <v>178</v>
      </c>
      <c r="E154" s="14" t="s">
        <v>20</v>
      </c>
      <c r="F154" s="14" t="s">
        <v>189</v>
      </c>
      <c r="G154" s="14" t="s">
        <v>194</v>
      </c>
      <c r="H154" s="14" t="s">
        <v>35</v>
      </c>
      <c r="I154" s="14" t="s">
        <v>16</v>
      </c>
      <c r="J154" s="14" t="s">
        <v>136</v>
      </c>
      <c r="K154" s="15"/>
      <c r="L154" s="15">
        <v>60328.33</v>
      </c>
      <c r="M154" s="15">
        <f>M155</f>
        <v>209400</v>
      </c>
      <c r="N154" s="15">
        <f>N155</f>
        <v>209400</v>
      </c>
      <c r="O154" s="15">
        <f t="shared" si="68"/>
        <v>13900</v>
      </c>
      <c r="P154" s="15">
        <f t="shared" si="68"/>
        <v>0</v>
      </c>
      <c r="Q154" s="15">
        <f t="shared" si="68"/>
        <v>0</v>
      </c>
    </row>
    <row r="155" spans="2:18" ht="68.25" customHeight="1">
      <c r="B155" s="12" t="s">
        <v>196</v>
      </c>
      <c r="C155" s="13" t="s">
        <v>61</v>
      </c>
      <c r="D155" s="14" t="s">
        <v>178</v>
      </c>
      <c r="E155" s="14" t="s">
        <v>20</v>
      </c>
      <c r="F155" s="14" t="s">
        <v>189</v>
      </c>
      <c r="G155" s="14" t="s">
        <v>194</v>
      </c>
      <c r="H155" s="14" t="s">
        <v>35</v>
      </c>
      <c r="I155" s="14" t="s">
        <v>16</v>
      </c>
      <c r="J155" s="14" t="s">
        <v>136</v>
      </c>
      <c r="K155" s="16" t="s">
        <v>62</v>
      </c>
      <c r="L155" s="15">
        <v>60328.33</v>
      </c>
      <c r="M155" s="15">
        <v>209400</v>
      </c>
      <c r="N155" s="15">
        <v>209400</v>
      </c>
      <c r="O155" s="15">
        <v>13900</v>
      </c>
      <c r="P155" s="15"/>
      <c r="Q155" s="15"/>
    </row>
    <row r="156" spans="2:18" ht="57" customHeight="1">
      <c r="B156" s="12" t="s">
        <v>257</v>
      </c>
      <c r="C156" s="13"/>
      <c r="D156" s="14" t="s">
        <v>178</v>
      </c>
      <c r="E156" s="14" t="s">
        <v>20</v>
      </c>
      <c r="F156" s="14" t="s">
        <v>197</v>
      </c>
      <c r="G156" s="14" t="s">
        <v>256</v>
      </c>
      <c r="H156" s="14" t="s">
        <v>35</v>
      </c>
      <c r="I156" s="14" t="s">
        <v>16</v>
      </c>
      <c r="J156" s="14" t="s">
        <v>136</v>
      </c>
      <c r="K156" s="15"/>
      <c r="L156" s="15">
        <v>0</v>
      </c>
      <c r="M156" s="15">
        <f>M157</f>
        <v>0</v>
      </c>
      <c r="N156" s="15">
        <f>N157</f>
        <v>0</v>
      </c>
      <c r="O156" s="15">
        <f t="shared" ref="O156" si="69">O157</f>
        <v>2900000</v>
      </c>
      <c r="P156" s="15">
        <f t="shared" ref="P156" si="70">P157</f>
        <v>270000</v>
      </c>
      <c r="Q156" s="15">
        <f t="shared" ref="Q156" si="71">Q157</f>
        <v>270000</v>
      </c>
    </row>
    <row r="157" spans="2:18" ht="57" customHeight="1">
      <c r="B157" s="12" t="s">
        <v>257</v>
      </c>
      <c r="C157" s="13" t="s">
        <v>61</v>
      </c>
      <c r="D157" s="14" t="s">
        <v>178</v>
      </c>
      <c r="E157" s="14" t="s">
        <v>20</v>
      </c>
      <c r="F157" s="14" t="s">
        <v>197</v>
      </c>
      <c r="G157" s="14" t="s">
        <v>256</v>
      </c>
      <c r="H157" s="14" t="s">
        <v>35</v>
      </c>
      <c r="I157" s="14" t="s">
        <v>16</v>
      </c>
      <c r="J157" s="14" t="s">
        <v>136</v>
      </c>
      <c r="K157" s="16" t="s">
        <v>62</v>
      </c>
      <c r="L157" s="15">
        <v>0</v>
      </c>
      <c r="M157" s="15">
        <v>0</v>
      </c>
      <c r="N157" s="15">
        <v>0</v>
      </c>
      <c r="O157" s="15">
        <v>2900000</v>
      </c>
      <c r="P157" s="15">
        <v>270000</v>
      </c>
      <c r="Q157" s="15">
        <v>270000</v>
      </c>
    </row>
    <row r="158" spans="2:18" ht="45.75" customHeight="1">
      <c r="B158" s="12" t="s">
        <v>199</v>
      </c>
      <c r="C158" s="13"/>
      <c r="D158" s="14" t="s">
        <v>178</v>
      </c>
      <c r="E158" s="14" t="s">
        <v>20</v>
      </c>
      <c r="F158" s="14" t="s">
        <v>197</v>
      </c>
      <c r="G158" s="14" t="s">
        <v>198</v>
      </c>
      <c r="H158" s="14" t="s">
        <v>14</v>
      </c>
      <c r="I158" s="14" t="s">
        <v>16</v>
      </c>
      <c r="J158" s="14" t="s">
        <v>136</v>
      </c>
      <c r="K158" s="15"/>
      <c r="L158" s="15">
        <v>2640134.9900000002</v>
      </c>
      <c r="M158" s="15">
        <f>M159</f>
        <v>4331600</v>
      </c>
      <c r="N158" s="15">
        <f>N159</f>
        <v>4331600</v>
      </c>
      <c r="O158" s="15">
        <f t="shared" ref="O158:Q159" si="72">O159</f>
        <v>4293500</v>
      </c>
      <c r="P158" s="15">
        <f t="shared" si="72"/>
        <v>4414100</v>
      </c>
      <c r="Q158" s="15">
        <f t="shared" si="72"/>
        <v>4414100</v>
      </c>
    </row>
    <row r="159" spans="2:18" ht="57" customHeight="1">
      <c r="B159" s="12" t="s">
        <v>200</v>
      </c>
      <c r="C159" s="13"/>
      <c r="D159" s="14" t="s">
        <v>178</v>
      </c>
      <c r="E159" s="14" t="s">
        <v>20</v>
      </c>
      <c r="F159" s="14" t="s">
        <v>197</v>
      </c>
      <c r="G159" s="14" t="s">
        <v>198</v>
      </c>
      <c r="H159" s="14" t="s">
        <v>35</v>
      </c>
      <c r="I159" s="14" t="s">
        <v>16</v>
      </c>
      <c r="J159" s="14" t="s">
        <v>136</v>
      </c>
      <c r="K159" s="15"/>
      <c r="L159" s="15">
        <v>2640134.9900000002</v>
      </c>
      <c r="M159" s="15">
        <f>M160</f>
        <v>4331600</v>
      </c>
      <c r="N159" s="15">
        <f>N160</f>
        <v>4331600</v>
      </c>
      <c r="O159" s="15">
        <f t="shared" si="72"/>
        <v>4293500</v>
      </c>
      <c r="P159" s="15">
        <f t="shared" si="72"/>
        <v>4414100</v>
      </c>
      <c r="Q159" s="15">
        <f t="shared" si="72"/>
        <v>4414100</v>
      </c>
    </row>
    <row r="160" spans="2:18" ht="57" customHeight="1">
      <c r="B160" s="12" t="s">
        <v>200</v>
      </c>
      <c r="C160" s="13" t="s">
        <v>61</v>
      </c>
      <c r="D160" s="14" t="s">
        <v>178</v>
      </c>
      <c r="E160" s="14" t="s">
        <v>20</v>
      </c>
      <c r="F160" s="14" t="s">
        <v>197</v>
      </c>
      <c r="G160" s="14" t="s">
        <v>198</v>
      </c>
      <c r="H160" s="14" t="s">
        <v>35</v>
      </c>
      <c r="I160" s="14" t="s">
        <v>16</v>
      </c>
      <c r="J160" s="14" t="s">
        <v>136</v>
      </c>
      <c r="K160" s="16" t="s">
        <v>62</v>
      </c>
      <c r="L160" s="15">
        <v>2640134.9900000002</v>
      </c>
      <c r="M160" s="15">
        <v>4331600</v>
      </c>
      <c r="N160" s="15">
        <v>4331600</v>
      </c>
      <c r="O160" s="15">
        <v>4293500</v>
      </c>
      <c r="P160" s="15">
        <v>4414100</v>
      </c>
      <c r="Q160" s="15">
        <v>4414100</v>
      </c>
    </row>
    <row r="161" spans="2:17" ht="57" customHeight="1">
      <c r="B161" s="12" t="s">
        <v>255</v>
      </c>
      <c r="C161" s="13"/>
      <c r="D161" s="14" t="s">
        <v>178</v>
      </c>
      <c r="E161" s="14" t="s">
        <v>20</v>
      </c>
      <c r="F161" s="14" t="s">
        <v>197</v>
      </c>
      <c r="G161" s="14" t="s">
        <v>254</v>
      </c>
      <c r="H161" s="14" t="s">
        <v>14</v>
      </c>
      <c r="I161" s="14" t="s">
        <v>16</v>
      </c>
      <c r="J161" s="14" t="s">
        <v>136</v>
      </c>
      <c r="K161" s="15"/>
      <c r="L161" s="15">
        <v>0</v>
      </c>
      <c r="M161" s="15">
        <f>M162</f>
        <v>0</v>
      </c>
      <c r="N161" s="15">
        <f>N162</f>
        <v>0</v>
      </c>
      <c r="O161" s="15">
        <f t="shared" ref="O161" si="73">O162</f>
        <v>1502167</v>
      </c>
      <c r="P161" s="15">
        <f t="shared" ref="P161" si="74">P162</f>
        <v>1495376</v>
      </c>
      <c r="Q161" s="15">
        <f t="shared" ref="Q161" si="75">Q162</f>
        <v>1495376</v>
      </c>
    </row>
    <row r="162" spans="2:17" ht="57" customHeight="1">
      <c r="B162" s="12" t="s">
        <v>255</v>
      </c>
      <c r="C162" s="13"/>
      <c r="D162" s="14" t="s">
        <v>178</v>
      </c>
      <c r="E162" s="14" t="s">
        <v>20</v>
      </c>
      <c r="F162" s="14" t="s">
        <v>197</v>
      </c>
      <c r="G162" s="14" t="s">
        <v>254</v>
      </c>
      <c r="H162" s="14" t="s">
        <v>35</v>
      </c>
      <c r="I162" s="14" t="s">
        <v>16</v>
      </c>
      <c r="J162" s="14" t="s">
        <v>136</v>
      </c>
      <c r="K162" s="16" t="s">
        <v>62</v>
      </c>
      <c r="L162" s="15">
        <v>0</v>
      </c>
      <c r="M162" s="15">
        <v>0</v>
      </c>
      <c r="N162" s="15">
        <v>0</v>
      </c>
      <c r="O162" s="15">
        <v>1502167</v>
      </c>
      <c r="P162" s="15">
        <v>1495376</v>
      </c>
      <c r="Q162" s="15">
        <v>1495376</v>
      </c>
    </row>
    <row r="163" spans="2:17" ht="57" customHeight="1">
      <c r="B163" s="12" t="s">
        <v>202</v>
      </c>
      <c r="C163" s="13"/>
      <c r="D163" s="14" t="s">
        <v>178</v>
      </c>
      <c r="E163" s="14" t="s">
        <v>20</v>
      </c>
      <c r="F163" s="14" t="s">
        <v>197</v>
      </c>
      <c r="G163" s="14" t="s">
        <v>201</v>
      </c>
      <c r="H163" s="14" t="s">
        <v>14</v>
      </c>
      <c r="I163" s="14" t="s">
        <v>16</v>
      </c>
      <c r="J163" s="14" t="s">
        <v>136</v>
      </c>
      <c r="K163" s="15"/>
      <c r="L163" s="15">
        <v>632000</v>
      </c>
      <c r="M163" s="15">
        <f>M164</f>
        <v>632000</v>
      </c>
      <c r="N163" s="15">
        <f>N164</f>
        <v>632000</v>
      </c>
      <c r="O163" s="15">
        <f t="shared" ref="O163:Q164" si="76">O164</f>
        <v>0</v>
      </c>
      <c r="P163" s="15">
        <f t="shared" si="76"/>
        <v>0</v>
      </c>
      <c r="Q163" s="15">
        <f t="shared" si="76"/>
        <v>0</v>
      </c>
    </row>
    <row r="164" spans="2:17" ht="57" customHeight="1">
      <c r="B164" s="12" t="s">
        <v>203</v>
      </c>
      <c r="C164" s="13"/>
      <c r="D164" s="14" t="s">
        <v>178</v>
      </c>
      <c r="E164" s="14" t="s">
        <v>20</v>
      </c>
      <c r="F164" s="14" t="s">
        <v>197</v>
      </c>
      <c r="G164" s="14" t="s">
        <v>201</v>
      </c>
      <c r="H164" s="14" t="s">
        <v>35</v>
      </c>
      <c r="I164" s="14" t="s">
        <v>16</v>
      </c>
      <c r="J164" s="14" t="s">
        <v>136</v>
      </c>
      <c r="K164" s="15"/>
      <c r="L164" s="15">
        <v>632000</v>
      </c>
      <c r="M164" s="15">
        <f>M165</f>
        <v>632000</v>
      </c>
      <c r="N164" s="15">
        <f>N165</f>
        <v>632000</v>
      </c>
      <c r="O164" s="15">
        <f t="shared" si="76"/>
        <v>0</v>
      </c>
      <c r="P164" s="15">
        <f t="shared" si="76"/>
        <v>0</v>
      </c>
      <c r="Q164" s="15">
        <f t="shared" si="76"/>
        <v>0</v>
      </c>
    </row>
    <row r="165" spans="2:17" ht="57" customHeight="1">
      <c r="B165" s="12" t="s">
        <v>203</v>
      </c>
      <c r="C165" s="13" t="s">
        <v>61</v>
      </c>
      <c r="D165" s="14" t="s">
        <v>178</v>
      </c>
      <c r="E165" s="14" t="s">
        <v>20</v>
      </c>
      <c r="F165" s="14" t="s">
        <v>197</v>
      </c>
      <c r="G165" s="14" t="s">
        <v>201</v>
      </c>
      <c r="H165" s="14" t="s">
        <v>35</v>
      </c>
      <c r="I165" s="14" t="s">
        <v>16</v>
      </c>
      <c r="J165" s="14" t="s">
        <v>136</v>
      </c>
      <c r="K165" s="16" t="s">
        <v>62</v>
      </c>
      <c r="L165" s="15">
        <v>632000</v>
      </c>
      <c r="M165" s="15">
        <v>632000</v>
      </c>
      <c r="N165" s="15">
        <v>632000</v>
      </c>
      <c r="O165" s="15"/>
      <c r="P165" s="15"/>
      <c r="Q165" s="15"/>
    </row>
    <row r="166" spans="2:17" ht="15" customHeight="1">
      <c r="B166" s="12" t="s">
        <v>206</v>
      </c>
      <c r="C166" s="13"/>
      <c r="D166" s="14" t="s">
        <v>178</v>
      </c>
      <c r="E166" s="14" t="s">
        <v>20</v>
      </c>
      <c r="F166" s="14" t="s">
        <v>204</v>
      </c>
      <c r="G166" s="14" t="s">
        <v>205</v>
      </c>
      <c r="H166" s="14" t="s">
        <v>14</v>
      </c>
      <c r="I166" s="14" t="s">
        <v>16</v>
      </c>
      <c r="J166" s="14" t="s">
        <v>136</v>
      </c>
      <c r="K166" s="15"/>
      <c r="L166" s="15">
        <v>16472767.98</v>
      </c>
      <c r="M166" s="15">
        <f>M167</f>
        <v>31836405.02</v>
      </c>
      <c r="N166" s="15">
        <f>N167</f>
        <v>31836405.02</v>
      </c>
      <c r="O166" s="15">
        <f t="shared" ref="O166:Q167" si="77">O167</f>
        <v>9814800</v>
      </c>
      <c r="P166" s="15">
        <f t="shared" si="77"/>
        <v>5232600</v>
      </c>
      <c r="Q166" s="15">
        <f t="shared" si="77"/>
        <v>5232600</v>
      </c>
    </row>
    <row r="167" spans="2:17" ht="15" customHeight="1">
      <c r="B167" s="12" t="s">
        <v>207</v>
      </c>
      <c r="C167" s="13"/>
      <c r="D167" s="14" t="s">
        <v>178</v>
      </c>
      <c r="E167" s="14" t="s">
        <v>20</v>
      </c>
      <c r="F167" s="14" t="s">
        <v>204</v>
      </c>
      <c r="G167" s="14" t="s">
        <v>205</v>
      </c>
      <c r="H167" s="14" t="s">
        <v>35</v>
      </c>
      <c r="I167" s="14" t="s">
        <v>16</v>
      </c>
      <c r="J167" s="14" t="s">
        <v>136</v>
      </c>
      <c r="K167" s="15"/>
      <c r="L167" s="15">
        <v>16472767.98</v>
      </c>
      <c r="M167" s="15">
        <f>M168</f>
        <v>31836405.02</v>
      </c>
      <c r="N167" s="15">
        <f>N168</f>
        <v>31836405.02</v>
      </c>
      <c r="O167" s="15">
        <f t="shared" si="77"/>
        <v>9814800</v>
      </c>
      <c r="P167" s="15">
        <f t="shared" si="77"/>
        <v>5232600</v>
      </c>
      <c r="Q167" s="15">
        <f t="shared" si="77"/>
        <v>5232600</v>
      </c>
    </row>
    <row r="168" spans="2:17" ht="89.25">
      <c r="B168" s="12" t="s">
        <v>207</v>
      </c>
      <c r="C168" s="13" t="s">
        <v>61</v>
      </c>
      <c r="D168" s="14" t="s">
        <v>178</v>
      </c>
      <c r="E168" s="14" t="s">
        <v>20</v>
      </c>
      <c r="F168" s="14" t="s">
        <v>204</v>
      </c>
      <c r="G168" s="14" t="s">
        <v>205</v>
      </c>
      <c r="H168" s="14" t="s">
        <v>35</v>
      </c>
      <c r="I168" s="14" t="s">
        <v>16</v>
      </c>
      <c r="J168" s="14" t="s">
        <v>136</v>
      </c>
      <c r="K168" s="16" t="s">
        <v>62</v>
      </c>
      <c r="L168" s="15">
        <v>16472767.98</v>
      </c>
      <c r="M168" s="15">
        <v>31836405.02</v>
      </c>
      <c r="N168" s="15">
        <v>31836405.02</v>
      </c>
      <c r="O168" s="15">
        <v>9814800</v>
      </c>
      <c r="P168" s="15">
        <f>238500+910000+4084100</f>
        <v>5232600</v>
      </c>
      <c r="Q168" s="15">
        <f>238500+910000+4084100</f>
        <v>5232600</v>
      </c>
    </row>
    <row r="169" spans="2:17" ht="23.25" customHeight="1">
      <c r="B169" s="12" t="s">
        <v>209</v>
      </c>
      <c r="C169" s="13"/>
      <c r="D169" s="14" t="s">
        <v>178</v>
      </c>
      <c r="E169" s="14" t="s">
        <v>20</v>
      </c>
      <c r="F169" s="14" t="s">
        <v>208</v>
      </c>
      <c r="G169" s="14" t="s">
        <v>15</v>
      </c>
      <c r="H169" s="14" t="s">
        <v>14</v>
      </c>
      <c r="I169" s="14" t="s">
        <v>16</v>
      </c>
      <c r="J169" s="14" t="s">
        <v>136</v>
      </c>
      <c r="K169" s="15"/>
      <c r="L169" s="15">
        <v>129672559.61</v>
      </c>
      <c r="M169" s="15">
        <f>M170+M173+M176+M179+M182+M185</f>
        <v>184258900</v>
      </c>
      <c r="N169" s="15">
        <f>N170+N173+N176+N179+N182+N185</f>
        <v>184258900</v>
      </c>
      <c r="O169" s="15">
        <f t="shared" ref="O169:Q169" si="78">O170+O173+O176+O179+O182+O185</f>
        <v>156301100</v>
      </c>
      <c r="P169" s="15">
        <f t="shared" si="78"/>
        <v>155677600</v>
      </c>
      <c r="Q169" s="15">
        <f t="shared" si="78"/>
        <v>155677600</v>
      </c>
    </row>
    <row r="170" spans="2:17" ht="23.25" customHeight="1">
      <c r="B170" s="12" t="s">
        <v>211</v>
      </c>
      <c r="C170" s="13"/>
      <c r="D170" s="14" t="s">
        <v>178</v>
      </c>
      <c r="E170" s="14" t="s">
        <v>20</v>
      </c>
      <c r="F170" s="14" t="s">
        <v>208</v>
      </c>
      <c r="G170" s="14" t="s">
        <v>210</v>
      </c>
      <c r="H170" s="14" t="s">
        <v>14</v>
      </c>
      <c r="I170" s="14" t="s">
        <v>16</v>
      </c>
      <c r="J170" s="14" t="s">
        <v>136</v>
      </c>
      <c r="K170" s="15"/>
      <c r="L170" s="15">
        <v>8408547.4199999999</v>
      </c>
      <c r="M170" s="15">
        <f>M171</f>
        <v>14766800</v>
      </c>
      <c r="N170" s="15">
        <f>N171</f>
        <v>14766800</v>
      </c>
      <c r="O170" s="15">
        <f t="shared" ref="O170:Q171" si="79">O171</f>
        <v>14872300</v>
      </c>
      <c r="P170" s="15">
        <f t="shared" si="79"/>
        <v>14155200</v>
      </c>
      <c r="Q170" s="15">
        <f t="shared" si="79"/>
        <v>14155200</v>
      </c>
    </row>
    <row r="171" spans="2:17" ht="34.5" customHeight="1">
      <c r="B171" s="12" t="s">
        <v>212</v>
      </c>
      <c r="C171" s="13"/>
      <c r="D171" s="14" t="s">
        <v>178</v>
      </c>
      <c r="E171" s="14" t="s">
        <v>20</v>
      </c>
      <c r="F171" s="14" t="s">
        <v>208</v>
      </c>
      <c r="G171" s="14" t="s">
        <v>210</v>
      </c>
      <c r="H171" s="14" t="s">
        <v>35</v>
      </c>
      <c r="I171" s="14" t="s">
        <v>16</v>
      </c>
      <c r="J171" s="14" t="s">
        <v>136</v>
      </c>
      <c r="K171" s="15"/>
      <c r="L171" s="15">
        <v>8408547.4199999999</v>
      </c>
      <c r="M171" s="15">
        <f>M172</f>
        <v>14766800</v>
      </c>
      <c r="N171" s="15">
        <f>N172</f>
        <v>14766800</v>
      </c>
      <c r="O171" s="15">
        <f t="shared" si="79"/>
        <v>14872300</v>
      </c>
      <c r="P171" s="15">
        <f t="shared" si="79"/>
        <v>14155200</v>
      </c>
      <c r="Q171" s="15">
        <f t="shared" si="79"/>
        <v>14155200</v>
      </c>
    </row>
    <row r="172" spans="2:17" ht="34.5" customHeight="1">
      <c r="B172" s="12" t="s">
        <v>212</v>
      </c>
      <c r="C172" s="13" t="s">
        <v>61</v>
      </c>
      <c r="D172" s="14" t="s">
        <v>178</v>
      </c>
      <c r="E172" s="14" t="s">
        <v>20</v>
      </c>
      <c r="F172" s="14" t="s">
        <v>208</v>
      </c>
      <c r="G172" s="14" t="s">
        <v>210</v>
      </c>
      <c r="H172" s="14" t="s">
        <v>35</v>
      </c>
      <c r="I172" s="14" t="s">
        <v>16</v>
      </c>
      <c r="J172" s="14" t="s">
        <v>136</v>
      </c>
      <c r="K172" s="16" t="s">
        <v>62</v>
      </c>
      <c r="L172" s="15">
        <v>8408547.4199999999</v>
      </c>
      <c r="M172" s="15">
        <v>14766800</v>
      </c>
      <c r="N172" s="15">
        <v>14766800</v>
      </c>
      <c r="O172" s="15">
        <f>66400+2489100+883100+419000+308700+4246000+6460000</f>
        <v>14872300</v>
      </c>
      <c r="P172" s="15">
        <f>1784900+53500+883100+419000+308700+4246000+6460000</f>
        <v>14155200</v>
      </c>
      <c r="Q172" s="15">
        <f>1784900+53500+883100+419000+308700+4246000+6460000</f>
        <v>14155200</v>
      </c>
    </row>
    <row r="173" spans="2:17" ht="45.75" customHeight="1">
      <c r="B173" s="12" t="s">
        <v>215</v>
      </c>
      <c r="C173" s="13"/>
      <c r="D173" s="14" t="s">
        <v>178</v>
      </c>
      <c r="E173" s="14" t="s">
        <v>20</v>
      </c>
      <c r="F173" s="14" t="s">
        <v>213</v>
      </c>
      <c r="G173" s="14" t="s">
        <v>214</v>
      </c>
      <c r="H173" s="14" t="s">
        <v>14</v>
      </c>
      <c r="I173" s="14" t="s">
        <v>16</v>
      </c>
      <c r="J173" s="14" t="s">
        <v>136</v>
      </c>
      <c r="K173" s="15"/>
      <c r="L173" s="15">
        <v>467000</v>
      </c>
      <c r="M173" s="15">
        <f>M174</f>
        <v>467000</v>
      </c>
      <c r="N173" s="15">
        <f>N174</f>
        <v>467000</v>
      </c>
      <c r="O173" s="15">
        <f t="shared" ref="O173:Q174" si="80">O174</f>
        <v>829700</v>
      </c>
      <c r="P173" s="15">
        <f t="shared" si="80"/>
        <v>892400</v>
      </c>
      <c r="Q173" s="15">
        <f t="shared" si="80"/>
        <v>892400</v>
      </c>
    </row>
    <row r="174" spans="2:17" ht="45.75" customHeight="1">
      <c r="B174" s="12" t="s">
        <v>216</v>
      </c>
      <c r="C174" s="13"/>
      <c r="D174" s="14" t="s">
        <v>178</v>
      </c>
      <c r="E174" s="14" t="s">
        <v>20</v>
      </c>
      <c r="F174" s="14" t="s">
        <v>213</v>
      </c>
      <c r="G174" s="14" t="s">
        <v>214</v>
      </c>
      <c r="H174" s="14" t="s">
        <v>35</v>
      </c>
      <c r="I174" s="14" t="s">
        <v>16</v>
      </c>
      <c r="J174" s="14" t="s">
        <v>136</v>
      </c>
      <c r="K174" s="15"/>
      <c r="L174" s="15">
        <v>467000</v>
      </c>
      <c r="M174" s="15">
        <f>M175</f>
        <v>467000</v>
      </c>
      <c r="N174" s="15">
        <f>N175</f>
        <v>467000</v>
      </c>
      <c r="O174" s="15">
        <f t="shared" si="80"/>
        <v>829700</v>
      </c>
      <c r="P174" s="15">
        <f t="shared" si="80"/>
        <v>892400</v>
      </c>
      <c r="Q174" s="15">
        <f t="shared" si="80"/>
        <v>892400</v>
      </c>
    </row>
    <row r="175" spans="2:17" ht="45.75" customHeight="1">
      <c r="B175" s="12" t="s">
        <v>216</v>
      </c>
      <c r="C175" s="13" t="s">
        <v>61</v>
      </c>
      <c r="D175" s="14" t="s">
        <v>178</v>
      </c>
      <c r="E175" s="14" t="s">
        <v>20</v>
      </c>
      <c r="F175" s="14" t="s">
        <v>213</v>
      </c>
      <c r="G175" s="14" t="s">
        <v>214</v>
      </c>
      <c r="H175" s="14" t="s">
        <v>35</v>
      </c>
      <c r="I175" s="14" t="s">
        <v>16</v>
      </c>
      <c r="J175" s="14" t="s">
        <v>136</v>
      </c>
      <c r="K175" s="16" t="s">
        <v>62</v>
      </c>
      <c r="L175" s="15">
        <v>467000</v>
      </c>
      <c r="M175" s="15">
        <v>467000</v>
      </c>
      <c r="N175" s="15">
        <v>467000</v>
      </c>
      <c r="O175" s="15">
        <v>829700</v>
      </c>
      <c r="P175" s="15">
        <v>892400</v>
      </c>
      <c r="Q175" s="15">
        <v>892400</v>
      </c>
    </row>
    <row r="176" spans="2:17" ht="34.5" customHeight="1">
      <c r="B176" s="12" t="s">
        <v>218</v>
      </c>
      <c r="C176" s="13"/>
      <c r="D176" s="14" t="s">
        <v>178</v>
      </c>
      <c r="E176" s="14" t="s">
        <v>20</v>
      </c>
      <c r="F176" s="14" t="s">
        <v>213</v>
      </c>
      <c r="G176" s="14" t="s">
        <v>217</v>
      </c>
      <c r="H176" s="14" t="s">
        <v>14</v>
      </c>
      <c r="I176" s="14" t="s">
        <v>16</v>
      </c>
      <c r="J176" s="14" t="s">
        <v>136</v>
      </c>
      <c r="K176" s="15"/>
      <c r="L176" s="15">
        <v>1006950</v>
      </c>
      <c r="M176" s="15">
        <f>M177</f>
        <v>1426800</v>
      </c>
      <c r="N176" s="15">
        <f>N177</f>
        <v>1426800</v>
      </c>
      <c r="O176" s="15">
        <f t="shared" ref="O176:Q177" si="81">O177</f>
        <v>1351900</v>
      </c>
      <c r="P176" s="15">
        <f t="shared" si="81"/>
        <v>1382900</v>
      </c>
      <c r="Q176" s="15">
        <f t="shared" si="81"/>
        <v>1382900</v>
      </c>
    </row>
    <row r="177" spans="2:17" ht="45.75" customHeight="1">
      <c r="B177" s="12" t="s">
        <v>219</v>
      </c>
      <c r="C177" s="13"/>
      <c r="D177" s="14" t="s">
        <v>178</v>
      </c>
      <c r="E177" s="14" t="s">
        <v>20</v>
      </c>
      <c r="F177" s="14" t="s">
        <v>213</v>
      </c>
      <c r="G177" s="14" t="s">
        <v>217</v>
      </c>
      <c r="H177" s="14" t="s">
        <v>35</v>
      </c>
      <c r="I177" s="14" t="s">
        <v>16</v>
      </c>
      <c r="J177" s="14" t="s">
        <v>136</v>
      </c>
      <c r="K177" s="15"/>
      <c r="L177" s="15">
        <v>1006950</v>
      </c>
      <c r="M177" s="15">
        <f>M178</f>
        <v>1426800</v>
      </c>
      <c r="N177" s="15">
        <f>N178</f>
        <v>1426800</v>
      </c>
      <c r="O177" s="15">
        <f t="shared" si="81"/>
        <v>1351900</v>
      </c>
      <c r="P177" s="15">
        <f t="shared" si="81"/>
        <v>1382900</v>
      </c>
      <c r="Q177" s="15">
        <f t="shared" si="81"/>
        <v>1382900</v>
      </c>
    </row>
    <row r="178" spans="2:17" ht="45.75" customHeight="1">
      <c r="B178" s="12" t="s">
        <v>219</v>
      </c>
      <c r="C178" s="13" t="s">
        <v>61</v>
      </c>
      <c r="D178" s="14" t="s">
        <v>178</v>
      </c>
      <c r="E178" s="14" t="s">
        <v>20</v>
      </c>
      <c r="F178" s="14" t="s">
        <v>213</v>
      </c>
      <c r="G178" s="14" t="s">
        <v>217</v>
      </c>
      <c r="H178" s="14" t="s">
        <v>35</v>
      </c>
      <c r="I178" s="14" t="s">
        <v>16</v>
      </c>
      <c r="J178" s="14" t="s">
        <v>136</v>
      </c>
      <c r="K178" s="16" t="s">
        <v>62</v>
      </c>
      <c r="L178" s="15">
        <v>1006950</v>
      </c>
      <c r="M178" s="15">
        <v>1426800</v>
      </c>
      <c r="N178" s="15">
        <v>1426800</v>
      </c>
      <c r="O178" s="15">
        <v>1351900</v>
      </c>
      <c r="P178" s="15">
        <v>1382900</v>
      </c>
      <c r="Q178" s="15">
        <v>1382900</v>
      </c>
    </row>
    <row r="179" spans="2:17" ht="45.75" customHeight="1">
      <c r="B179" s="12" t="s">
        <v>220</v>
      </c>
      <c r="C179" s="13"/>
      <c r="D179" s="14" t="s">
        <v>178</v>
      </c>
      <c r="E179" s="14" t="s">
        <v>20</v>
      </c>
      <c r="F179" s="14" t="s">
        <v>213</v>
      </c>
      <c r="G179" s="14" t="s">
        <v>56</v>
      </c>
      <c r="H179" s="14" t="s">
        <v>14</v>
      </c>
      <c r="I179" s="14" t="s">
        <v>16</v>
      </c>
      <c r="J179" s="14" t="s">
        <v>136</v>
      </c>
      <c r="K179" s="15"/>
      <c r="L179" s="15">
        <v>20400</v>
      </c>
      <c r="M179" s="15">
        <f>M180</f>
        <v>20400</v>
      </c>
      <c r="N179" s="15">
        <f>N180</f>
        <v>20400</v>
      </c>
      <c r="O179" s="15">
        <f t="shared" ref="O179:Q180" si="82">O180</f>
        <v>1500</v>
      </c>
      <c r="P179" s="15">
        <f t="shared" si="82"/>
        <v>1400</v>
      </c>
      <c r="Q179" s="15">
        <f t="shared" si="82"/>
        <v>1400</v>
      </c>
    </row>
    <row r="180" spans="2:17" ht="45.75" customHeight="1">
      <c r="B180" s="12" t="s">
        <v>221</v>
      </c>
      <c r="C180" s="13"/>
      <c r="D180" s="14" t="s">
        <v>178</v>
      </c>
      <c r="E180" s="14" t="s">
        <v>20</v>
      </c>
      <c r="F180" s="14" t="s">
        <v>213</v>
      </c>
      <c r="G180" s="14" t="s">
        <v>56</v>
      </c>
      <c r="H180" s="14" t="s">
        <v>35</v>
      </c>
      <c r="I180" s="14" t="s">
        <v>16</v>
      </c>
      <c r="J180" s="14" t="s">
        <v>136</v>
      </c>
      <c r="K180" s="15"/>
      <c r="L180" s="15">
        <v>20400</v>
      </c>
      <c r="M180" s="15">
        <f>M181</f>
        <v>20400</v>
      </c>
      <c r="N180" s="15">
        <f>N181</f>
        <v>20400</v>
      </c>
      <c r="O180" s="15">
        <f t="shared" si="82"/>
        <v>1500</v>
      </c>
      <c r="P180" s="15">
        <f t="shared" si="82"/>
        <v>1400</v>
      </c>
      <c r="Q180" s="15">
        <f t="shared" si="82"/>
        <v>1400</v>
      </c>
    </row>
    <row r="181" spans="2:17" ht="45.75" customHeight="1">
      <c r="B181" s="12" t="s">
        <v>221</v>
      </c>
      <c r="C181" s="13" t="s">
        <v>61</v>
      </c>
      <c r="D181" s="14" t="s">
        <v>178</v>
      </c>
      <c r="E181" s="14" t="s">
        <v>20</v>
      </c>
      <c r="F181" s="14" t="s">
        <v>213</v>
      </c>
      <c r="G181" s="14" t="s">
        <v>56</v>
      </c>
      <c r="H181" s="14" t="s">
        <v>35</v>
      </c>
      <c r="I181" s="14" t="s">
        <v>16</v>
      </c>
      <c r="J181" s="14" t="s">
        <v>136</v>
      </c>
      <c r="K181" s="16" t="s">
        <v>62</v>
      </c>
      <c r="L181" s="15">
        <v>20400</v>
      </c>
      <c r="M181" s="15">
        <v>20400</v>
      </c>
      <c r="N181" s="15">
        <v>20400</v>
      </c>
      <c r="O181" s="15">
        <v>1500</v>
      </c>
      <c r="P181" s="15">
        <v>1400</v>
      </c>
      <c r="Q181" s="15">
        <v>1400</v>
      </c>
    </row>
    <row r="182" spans="2:17" ht="23.25" customHeight="1">
      <c r="B182" s="12" t="s">
        <v>224</v>
      </c>
      <c r="C182" s="13"/>
      <c r="D182" s="14" t="s">
        <v>178</v>
      </c>
      <c r="E182" s="14" t="s">
        <v>20</v>
      </c>
      <c r="F182" s="14" t="s">
        <v>222</v>
      </c>
      <c r="G182" s="14" t="s">
        <v>223</v>
      </c>
      <c r="H182" s="14" t="s">
        <v>14</v>
      </c>
      <c r="I182" s="14" t="s">
        <v>16</v>
      </c>
      <c r="J182" s="14" t="s">
        <v>136</v>
      </c>
      <c r="K182" s="15"/>
      <c r="L182" s="15">
        <v>868447.5</v>
      </c>
      <c r="M182" s="15">
        <f>M183</f>
        <v>1732900</v>
      </c>
      <c r="N182" s="15">
        <f>N183</f>
        <v>1732900</v>
      </c>
      <c r="O182" s="15">
        <f t="shared" ref="O182:Q183" si="83">O183</f>
        <v>1732900</v>
      </c>
      <c r="P182" s="15">
        <f t="shared" si="83"/>
        <v>1732900</v>
      </c>
      <c r="Q182" s="15">
        <f t="shared" si="83"/>
        <v>1732900</v>
      </c>
    </row>
    <row r="183" spans="2:17" ht="23.25" customHeight="1">
      <c r="B183" s="12" t="s">
        <v>225</v>
      </c>
      <c r="C183" s="13"/>
      <c r="D183" s="14" t="s">
        <v>178</v>
      </c>
      <c r="E183" s="14" t="s">
        <v>20</v>
      </c>
      <c r="F183" s="14" t="s">
        <v>222</v>
      </c>
      <c r="G183" s="14" t="s">
        <v>223</v>
      </c>
      <c r="H183" s="14" t="s">
        <v>35</v>
      </c>
      <c r="I183" s="14" t="s">
        <v>16</v>
      </c>
      <c r="J183" s="14" t="s">
        <v>136</v>
      </c>
      <c r="K183" s="15"/>
      <c r="L183" s="15">
        <v>868447.5</v>
      </c>
      <c r="M183" s="15">
        <f>M184</f>
        <v>1732900</v>
      </c>
      <c r="N183" s="15">
        <f>N184</f>
        <v>1732900</v>
      </c>
      <c r="O183" s="15">
        <f t="shared" si="83"/>
        <v>1732900</v>
      </c>
      <c r="P183" s="15">
        <f t="shared" si="83"/>
        <v>1732900</v>
      </c>
      <c r="Q183" s="15">
        <f t="shared" si="83"/>
        <v>1732900</v>
      </c>
    </row>
    <row r="184" spans="2:17" ht="23.25" customHeight="1">
      <c r="B184" s="12" t="s">
        <v>225</v>
      </c>
      <c r="C184" s="13" t="s">
        <v>61</v>
      </c>
      <c r="D184" s="14" t="s">
        <v>178</v>
      </c>
      <c r="E184" s="14" t="s">
        <v>20</v>
      </c>
      <c r="F184" s="14" t="s">
        <v>222</v>
      </c>
      <c r="G184" s="14" t="s">
        <v>223</v>
      </c>
      <c r="H184" s="14" t="s">
        <v>35</v>
      </c>
      <c r="I184" s="14" t="s">
        <v>16</v>
      </c>
      <c r="J184" s="14" t="s">
        <v>136</v>
      </c>
      <c r="K184" s="16" t="s">
        <v>62</v>
      </c>
      <c r="L184" s="15">
        <v>868447.5</v>
      </c>
      <c r="M184" s="15">
        <v>1732900</v>
      </c>
      <c r="N184" s="15">
        <v>1732900</v>
      </c>
      <c r="O184" s="15">
        <f>158500+1154500+419900</f>
        <v>1732900</v>
      </c>
      <c r="P184" s="15">
        <f t="shared" ref="P184:Q184" si="84">158500+1154500+419900</f>
        <v>1732900</v>
      </c>
      <c r="Q184" s="15">
        <f t="shared" si="84"/>
        <v>1732900</v>
      </c>
    </row>
    <row r="185" spans="2:17" ht="15" customHeight="1">
      <c r="B185" s="12" t="s">
        <v>227</v>
      </c>
      <c r="C185" s="13"/>
      <c r="D185" s="14" t="s">
        <v>178</v>
      </c>
      <c r="E185" s="14" t="s">
        <v>20</v>
      </c>
      <c r="F185" s="14" t="s">
        <v>226</v>
      </c>
      <c r="G185" s="14" t="s">
        <v>205</v>
      </c>
      <c r="H185" s="14" t="s">
        <v>14</v>
      </c>
      <c r="I185" s="14" t="s">
        <v>16</v>
      </c>
      <c r="J185" s="14" t="s">
        <v>136</v>
      </c>
      <c r="K185" s="15"/>
      <c r="L185" s="15">
        <v>118901214.69</v>
      </c>
      <c r="M185" s="15">
        <f>M186</f>
        <v>165845000</v>
      </c>
      <c r="N185" s="15">
        <f>N186</f>
        <v>165845000</v>
      </c>
      <c r="O185" s="15">
        <f t="shared" ref="O185:Q186" si="85">O186</f>
        <v>137512800</v>
      </c>
      <c r="P185" s="15">
        <f t="shared" si="85"/>
        <v>137512800</v>
      </c>
      <c r="Q185" s="15">
        <f t="shared" si="85"/>
        <v>137512800</v>
      </c>
    </row>
    <row r="186" spans="2:17" ht="15" customHeight="1">
      <c r="B186" s="12" t="s">
        <v>228</v>
      </c>
      <c r="C186" s="13"/>
      <c r="D186" s="14" t="s">
        <v>178</v>
      </c>
      <c r="E186" s="14" t="s">
        <v>20</v>
      </c>
      <c r="F186" s="14" t="s">
        <v>226</v>
      </c>
      <c r="G186" s="14" t="s">
        <v>205</v>
      </c>
      <c r="H186" s="14" t="s">
        <v>35</v>
      </c>
      <c r="I186" s="14" t="s">
        <v>16</v>
      </c>
      <c r="J186" s="14" t="s">
        <v>136</v>
      </c>
      <c r="K186" s="15"/>
      <c r="L186" s="15">
        <v>118901214.69</v>
      </c>
      <c r="M186" s="15">
        <f>M187</f>
        <v>165845000</v>
      </c>
      <c r="N186" s="15">
        <f>N187</f>
        <v>165845000</v>
      </c>
      <c r="O186" s="15">
        <f t="shared" si="85"/>
        <v>137512800</v>
      </c>
      <c r="P186" s="15">
        <f t="shared" si="85"/>
        <v>137512800</v>
      </c>
      <c r="Q186" s="15">
        <f t="shared" si="85"/>
        <v>137512800</v>
      </c>
    </row>
    <row r="187" spans="2:17" ht="89.25">
      <c r="B187" s="12" t="s">
        <v>228</v>
      </c>
      <c r="C187" s="13" t="s">
        <v>61</v>
      </c>
      <c r="D187" s="14" t="s">
        <v>178</v>
      </c>
      <c r="E187" s="14" t="s">
        <v>20</v>
      </c>
      <c r="F187" s="14" t="s">
        <v>226</v>
      </c>
      <c r="G187" s="14" t="s">
        <v>205</v>
      </c>
      <c r="H187" s="14" t="s">
        <v>35</v>
      </c>
      <c r="I187" s="14" t="s">
        <v>16</v>
      </c>
      <c r="J187" s="14" t="s">
        <v>136</v>
      </c>
      <c r="K187" s="16" t="s">
        <v>62</v>
      </c>
      <c r="L187" s="15">
        <v>118901214.69</v>
      </c>
      <c r="M187" s="15">
        <v>165845000</v>
      </c>
      <c r="N187" s="15">
        <v>165845000</v>
      </c>
      <c r="O187" s="15">
        <v>137512800</v>
      </c>
      <c r="P187" s="15">
        <v>137512800</v>
      </c>
      <c r="Q187" s="15">
        <v>137512800</v>
      </c>
    </row>
    <row r="188" spans="2:17" ht="15" customHeight="1">
      <c r="B188" s="12" t="s">
        <v>230</v>
      </c>
      <c r="C188" s="13"/>
      <c r="D188" s="14" t="s">
        <v>178</v>
      </c>
      <c r="E188" s="14" t="s">
        <v>20</v>
      </c>
      <c r="F188" s="14" t="s">
        <v>229</v>
      </c>
      <c r="G188" s="14" t="s">
        <v>15</v>
      </c>
      <c r="H188" s="14" t="s">
        <v>14</v>
      </c>
      <c r="I188" s="14" t="s">
        <v>16</v>
      </c>
      <c r="J188" s="14" t="s">
        <v>136</v>
      </c>
      <c r="K188" s="15"/>
      <c r="L188" s="15">
        <v>24814165.649999999</v>
      </c>
      <c r="M188" s="15">
        <f>M189+M192+M195+M198</f>
        <v>55850553.799999997</v>
      </c>
      <c r="N188" s="15">
        <f>N189+N192+N195+N198</f>
        <v>55850553.799999997</v>
      </c>
      <c r="O188" s="15">
        <f t="shared" ref="O188:Q188" si="86">O189+O192+O195+O198</f>
        <v>12124800</v>
      </c>
      <c r="P188" s="15">
        <f t="shared" si="86"/>
        <v>12186600</v>
      </c>
      <c r="Q188" s="15">
        <f t="shared" si="86"/>
        <v>12186600</v>
      </c>
    </row>
    <row r="189" spans="2:17" ht="45.75" customHeight="1">
      <c r="B189" s="12" t="s">
        <v>232</v>
      </c>
      <c r="C189" s="13"/>
      <c r="D189" s="14" t="s">
        <v>178</v>
      </c>
      <c r="E189" s="14" t="s">
        <v>20</v>
      </c>
      <c r="F189" s="14" t="s">
        <v>229</v>
      </c>
      <c r="G189" s="14" t="s">
        <v>231</v>
      </c>
      <c r="H189" s="14" t="s">
        <v>14</v>
      </c>
      <c r="I189" s="14" t="s">
        <v>16</v>
      </c>
      <c r="J189" s="14" t="s">
        <v>136</v>
      </c>
      <c r="K189" s="15"/>
      <c r="L189" s="15">
        <v>240000</v>
      </c>
      <c r="M189" s="15">
        <f>M190</f>
        <v>641000</v>
      </c>
      <c r="N189" s="15">
        <f>N190</f>
        <v>641000</v>
      </c>
      <c r="O189" s="15">
        <f t="shared" ref="O189:Q190" si="87">O190</f>
        <v>1282000</v>
      </c>
      <c r="P189" s="15">
        <f t="shared" si="87"/>
        <v>1282000</v>
      </c>
      <c r="Q189" s="15">
        <f t="shared" si="87"/>
        <v>1282000</v>
      </c>
    </row>
    <row r="190" spans="2:17" ht="57" customHeight="1">
      <c r="B190" s="12" t="s">
        <v>233</v>
      </c>
      <c r="C190" s="13"/>
      <c r="D190" s="14" t="s">
        <v>178</v>
      </c>
      <c r="E190" s="14" t="s">
        <v>20</v>
      </c>
      <c r="F190" s="14" t="s">
        <v>229</v>
      </c>
      <c r="G190" s="14" t="s">
        <v>231</v>
      </c>
      <c r="H190" s="14" t="s">
        <v>35</v>
      </c>
      <c r="I190" s="14" t="s">
        <v>16</v>
      </c>
      <c r="J190" s="14" t="s">
        <v>136</v>
      </c>
      <c r="K190" s="15"/>
      <c r="L190" s="15">
        <v>240000</v>
      </c>
      <c r="M190" s="15">
        <f>M191</f>
        <v>641000</v>
      </c>
      <c r="N190" s="15">
        <f>N191</f>
        <v>641000</v>
      </c>
      <c r="O190" s="15">
        <f t="shared" si="87"/>
        <v>1282000</v>
      </c>
      <c r="P190" s="15">
        <f t="shared" si="87"/>
        <v>1282000</v>
      </c>
      <c r="Q190" s="15">
        <f t="shared" si="87"/>
        <v>1282000</v>
      </c>
    </row>
    <row r="191" spans="2:17" ht="57" customHeight="1">
      <c r="B191" s="12" t="s">
        <v>233</v>
      </c>
      <c r="C191" s="13" t="s">
        <v>61</v>
      </c>
      <c r="D191" s="14" t="s">
        <v>178</v>
      </c>
      <c r="E191" s="14" t="s">
        <v>20</v>
      </c>
      <c r="F191" s="14" t="s">
        <v>229</v>
      </c>
      <c r="G191" s="14" t="s">
        <v>231</v>
      </c>
      <c r="H191" s="14" t="s">
        <v>35</v>
      </c>
      <c r="I191" s="14" t="s">
        <v>16</v>
      </c>
      <c r="J191" s="14" t="s">
        <v>136</v>
      </c>
      <c r="K191" s="16" t="s">
        <v>62</v>
      </c>
      <c r="L191" s="15">
        <v>240000</v>
      </c>
      <c r="M191" s="15">
        <v>641000</v>
      </c>
      <c r="N191" s="15">
        <v>641000</v>
      </c>
      <c r="O191" s="15">
        <f>641000+641000</f>
        <v>1282000</v>
      </c>
      <c r="P191" s="15">
        <f t="shared" ref="P191:Q191" si="88">641000+641000</f>
        <v>1282000</v>
      </c>
      <c r="Q191" s="15">
        <f t="shared" si="88"/>
        <v>1282000</v>
      </c>
    </row>
    <row r="192" spans="2:17" ht="45.75" customHeight="1">
      <c r="B192" s="12" t="s">
        <v>236</v>
      </c>
      <c r="C192" s="13"/>
      <c r="D192" s="14" t="s">
        <v>178</v>
      </c>
      <c r="E192" s="14" t="s">
        <v>20</v>
      </c>
      <c r="F192" s="14" t="s">
        <v>234</v>
      </c>
      <c r="G192" s="14" t="s">
        <v>235</v>
      </c>
      <c r="H192" s="14" t="s">
        <v>14</v>
      </c>
      <c r="I192" s="14" t="s">
        <v>16</v>
      </c>
      <c r="J192" s="14" t="s">
        <v>136</v>
      </c>
      <c r="K192" s="15"/>
      <c r="L192" s="15">
        <v>6959424.9800000004</v>
      </c>
      <c r="M192" s="15">
        <f>M193</f>
        <v>10989600</v>
      </c>
      <c r="N192" s="15">
        <f>N193</f>
        <v>10989600</v>
      </c>
      <c r="O192" s="15">
        <f t="shared" ref="O192:Q193" si="89">O193</f>
        <v>10842800</v>
      </c>
      <c r="P192" s="15">
        <f t="shared" si="89"/>
        <v>10904600</v>
      </c>
      <c r="Q192" s="15">
        <f t="shared" si="89"/>
        <v>10904600</v>
      </c>
    </row>
    <row r="193" spans="2:17" ht="57" customHeight="1">
      <c r="B193" s="12" t="s">
        <v>237</v>
      </c>
      <c r="C193" s="13"/>
      <c r="D193" s="14" t="s">
        <v>178</v>
      </c>
      <c r="E193" s="14" t="s">
        <v>20</v>
      </c>
      <c r="F193" s="14" t="s">
        <v>234</v>
      </c>
      <c r="G193" s="14" t="s">
        <v>235</v>
      </c>
      <c r="H193" s="14" t="s">
        <v>35</v>
      </c>
      <c r="I193" s="14" t="s">
        <v>16</v>
      </c>
      <c r="J193" s="14" t="s">
        <v>136</v>
      </c>
      <c r="K193" s="15"/>
      <c r="L193" s="15">
        <v>6959424.9800000004</v>
      </c>
      <c r="M193" s="15">
        <f>M194</f>
        <v>10989600</v>
      </c>
      <c r="N193" s="15">
        <f>N194</f>
        <v>10989600</v>
      </c>
      <c r="O193" s="15">
        <f t="shared" si="89"/>
        <v>10842800</v>
      </c>
      <c r="P193" s="15">
        <f t="shared" si="89"/>
        <v>10904600</v>
      </c>
      <c r="Q193" s="15">
        <f t="shared" si="89"/>
        <v>10904600</v>
      </c>
    </row>
    <row r="194" spans="2:17" ht="57" customHeight="1">
      <c r="B194" s="12" t="s">
        <v>237</v>
      </c>
      <c r="C194" s="13" t="s">
        <v>61</v>
      </c>
      <c r="D194" s="14" t="s">
        <v>178</v>
      </c>
      <c r="E194" s="14" t="s">
        <v>20</v>
      </c>
      <c r="F194" s="14" t="s">
        <v>234</v>
      </c>
      <c r="G194" s="14" t="s">
        <v>235</v>
      </c>
      <c r="H194" s="14" t="s">
        <v>35</v>
      </c>
      <c r="I194" s="14" t="s">
        <v>16</v>
      </c>
      <c r="J194" s="14" t="s">
        <v>136</v>
      </c>
      <c r="K194" s="16" t="s">
        <v>62</v>
      </c>
      <c r="L194" s="15">
        <v>6959424.9800000004</v>
      </c>
      <c r="M194" s="15">
        <v>10989600</v>
      </c>
      <c r="N194" s="15">
        <v>10989600</v>
      </c>
      <c r="O194" s="15">
        <v>10842800</v>
      </c>
      <c r="P194" s="15">
        <v>10904600</v>
      </c>
      <c r="Q194" s="15">
        <v>10904600</v>
      </c>
    </row>
    <row r="195" spans="2:17" ht="23.25" customHeight="1">
      <c r="B195" s="12" t="s">
        <v>239</v>
      </c>
      <c r="C195" s="13"/>
      <c r="D195" s="14" t="s">
        <v>178</v>
      </c>
      <c r="E195" s="14" t="s">
        <v>20</v>
      </c>
      <c r="F195" s="14" t="s">
        <v>234</v>
      </c>
      <c r="G195" s="14" t="s">
        <v>238</v>
      </c>
      <c r="H195" s="14" t="s">
        <v>14</v>
      </c>
      <c r="I195" s="14" t="s">
        <v>16</v>
      </c>
      <c r="J195" s="14" t="s">
        <v>136</v>
      </c>
      <c r="K195" s="15"/>
      <c r="L195" s="15">
        <v>10000000</v>
      </c>
      <c r="M195" s="15">
        <f>M196</f>
        <v>10000000</v>
      </c>
      <c r="N195" s="15">
        <f>N196</f>
        <v>10000000</v>
      </c>
      <c r="O195" s="15">
        <f t="shared" ref="O195:Q196" si="90">O196</f>
        <v>0</v>
      </c>
      <c r="P195" s="15">
        <f t="shared" si="90"/>
        <v>0</v>
      </c>
      <c r="Q195" s="15">
        <f t="shared" si="90"/>
        <v>0</v>
      </c>
    </row>
    <row r="196" spans="2:17" ht="34.5" customHeight="1">
      <c r="B196" s="12" t="s">
        <v>240</v>
      </c>
      <c r="C196" s="13"/>
      <c r="D196" s="14" t="s">
        <v>178</v>
      </c>
      <c r="E196" s="14" t="s">
        <v>20</v>
      </c>
      <c r="F196" s="14" t="s">
        <v>234</v>
      </c>
      <c r="G196" s="14" t="s">
        <v>238</v>
      </c>
      <c r="H196" s="14" t="s">
        <v>35</v>
      </c>
      <c r="I196" s="14" t="s">
        <v>16</v>
      </c>
      <c r="J196" s="14" t="s">
        <v>136</v>
      </c>
      <c r="K196" s="15"/>
      <c r="L196" s="15">
        <v>10000000</v>
      </c>
      <c r="M196" s="15">
        <f>M197</f>
        <v>10000000</v>
      </c>
      <c r="N196" s="15">
        <f>N197</f>
        <v>10000000</v>
      </c>
      <c r="O196" s="15">
        <f t="shared" si="90"/>
        <v>0</v>
      </c>
      <c r="P196" s="15">
        <f t="shared" si="90"/>
        <v>0</v>
      </c>
      <c r="Q196" s="15">
        <f t="shared" si="90"/>
        <v>0</v>
      </c>
    </row>
    <row r="197" spans="2:17" ht="34.5" customHeight="1">
      <c r="B197" s="12" t="s">
        <v>240</v>
      </c>
      <c r="C197" s="13" t="s">
        <v>61</v>
      </c>
      <c r="D197" s="14" t="s">
        <v>178</v>
      </c>
      <c r="E197" s="14" t="s">
        <v>20</v>
      </c>
      <c r="F197" s="14" t="s">
        <v>234</v>
      </c>
      <c r="G197" s="14" t="s">
        <v>238</v>
      </c>
      <c r="H197" s="14" t="s">
        <v>35</v>
      </c>
      <c r="I197" s="14" t="s">
        <v>16</v>
      </c>
      <c r="J197" s="14" t="s">
        <v>136</v>
      </c>
      <c r="K197" s="16" t="s">
        <v>62</v>
      </c>
      <c r="L197" s="15">
        <v>10000000</v>
      </c>
      <c r="M197" s="15">
        <v>10000000</v>
      </c>
      <c r="N197" s="15">
        <v>10000000</v>
      </c>
      <c r="O197" s="15"/>
      <c r="P197" s="15"/>
      <c r="Q197" s="15"/>
    </row>
    <row r="198" spans="2:17" ht="23.25" customHeight="1">
      <c r="B198" s="12" t="s">
        <v>242</v>
      </c>
      <c r="C198" s="13"/>
      <c r="D198" s="14" t="s">
        <v>178</v>
      </c>
      <c r="E198" s="14" t="s">
        <v>20</v>
      </c>
      <c r="F198" s="14" t="s">
        <v>241</v>
      </c>
      <c r="G198" s="14" t="s">
        <v>205</v>
      </c>
      <c r="H198" s="14" t="s">
        <v>14</v>
      </c>
      <c r="I198" s="14" t="s">
        <v>16</v>
      </c>
      <c r="J198" s="14" t="s">
        <v>136</v>
      </c>
      <c r="K198" s="15"/>
      <c r="L198" s="15">
        <v>7614740.6699999999</v>
      </c>
      <c r="M198" s="15">
        <f>M199</f>
        <v>34219953.799999997</v>
      </c>
      <c r="N198" s="15">
        <f>N199</f>
        <v>34219953.799999997</v>
      </c>
      <c r="O198" s="15">
        <f t="shared" ref="O198:Q199" si="91">O199</f>
        <v>0</v>
      </c>
      <c r="P198" s="15">
        <f t="shared" si="91"/>
        <v>0</v>
      </c>
      <c r="Q198" s="15">
        <f t="shared" si="91"/>
        <v>0</v>
      </c>
    </row>
    <row r="199" spans="2:17" ht="23.25" customHeight="1">
      <c r="B199" s="12" t="s">
        <v>243</v>
      </c>
      <c r="C199" s="13"/>
      <c r="D199" s="14" t="s">
        <v>178</v>
      </c>
      <c r="E199" s="14" t="s">
        <v>20</v>
      </c>
      <c r="F199" s="14" t="s">
        <v>241</v>
      </c>
      <c r="G199" s="14" t="s">
        <v>205</v>
      </c>
      <c r="H199" s="14" t="s">
        <v>35</v>
      </c>
      <c r="I199" s="14" t="s">
        <v>16</v>
      </c>
      <c r="J199" s="14" t="s">
        <v>136</v>
      </c>
      <c r="K199" s="15"/>
      <c r="L199" s="15">
        <v>7614740.6699999999</v>
      </c>
      <c r="M199" s="15">
        <f>M200</f>
        <v>34219953.799999997</v>
      </c>
      <c r="N199" s="15">
        <f>N200</f>
        <v>34219953.799999997</v>
      </c>
      <c r="O199" s="15">
        <f t="shared" si="91"/>
        <v>0</v>
      </c>
      <c r="P199" s="15">
        <f t="shared" si="91"/>
        <v>0</v>
      </c>
      <c r="Q199" s="15">
        <f t="shared" si="91"/>
        <v>0</v>
      </c>
    </row>
    <row r="200" spans="2:17" ht="23.25" customHeight="1">
      <c r="B200" s="12" t="s">
        <v>243</v>
      </c>
      <c r="C200" s="13" t="s">
        <v>61</v>
      </c>
      <c r="D200" s="14" t="s">
        <v>178</v>
      </c>
      <c r="E200" s="14" t="s">
        <v>20</v>
      </c>
      <c r="F200" s="14" t="s">
        <v>241</v>
      </c>
      <c r="G200" s="14" t="s">
        <v>205</v>
      </c>
      <c r="H200" s="14" t="s">
        <v>35</v>
      </c>
      <c r="I200" s="14" t="s">
        <v>16</v>
      </c>
      <c r="J200" s="14" t="s">
        <v>136</v>
      </c>
      <c r="K200" s="16" t="s">
        <v>62</v>
      </c>
      <c r="L200" s="15">
        <v>7614740.6699999999</v>
      </c>
      <c r="M200" s="15">
        <v>34219953.799999997</v>
      </c>
      <c r="N200" s="15">
        <v>34219953.799999997</v>
      </c>
      <c r="O200" s="15"/>
      <c r="P200" s="15"/>
      <c r="Q200" s="15"/>
    </row>
    <row r="201" spans="2:17" ht="15" customHeight="1">
      <c r="B201" s="12" t="s">
        <v>244</v>
      </c>
      <c r="C201" s="13"/>
      <c r="D201" s="14" t="s">
        <v>178</v>
      </c>
      <c r="E201" s="14" t="s">
        <v>154</v>
      </c>
      <c r="F201" s="14" t="s">
        <v>14</v>
      </c>
      <c r="G201" s="14" t="s">
        <v>15</v>
      </c>
      <c r="H201" s="14" t="s">
        <v>14</v>
      </c>
      <c r="I201" s="14" t="s">
        <v>16</v>
      </c>
      <c r="J201" s="14" t="s">
        <v>15</v>
      </c>
      <c r="K201" s="15"/>
      <c r="L201" s="15">
        <v>100000</v>
      </c>
      <c r="M201" s="15">
        <f t="shared" ref="M201:N203" si="92">M202</f>
        <v>0</v>
      </c>
      <c r="N201" s="15">
        <f t="shared" si="92"/>
        <v>0</v>
      </c>
      <c r="O201" s="15">
        <f t="shared" ref="O201:Q203" si="93">O202</f>
        <v>0</v>
      </c>
      <c r="P201" s="15">
        <f t="shared" si="93"/>
        <v>0</v>
      </c>
      <c r="Q201" s="15">
        <f t="shared" si="93"/>
        <v>0</v>
      </c>
    </row>
    <row r="202" spans="2:17" ht="23.25" customHeight="1">
      <c r="B202" s="12" t="s">
        <v>245</v>
      </c>
      <c r="C202" s="13"/>
      <c r="D202" s="14" t="s">
        <v>178</v>
      </c>
      <c r="E202" s="14" t="s">
        <v>154</v>
      </c>
      <c r="F202" s="14" t="s">
        <v>35</v>
      </c>
      <c r="G202" s="14" t="s">
        <v>15</v>
      </c>
      <c r="H202" s="14" t="s">
        <v>35</v>
      </c>
      <c r="I202" s="14" t="s">
        <v>16</v>
      </c>
      <c r="J202" s="14" t="s">
        <v>136</v>
      </c>
      <c r="K202" s="15"/>
      <c r="L202" s="15">
        <v>100000</v>
      </c>
      <c r="M202" s="15">
        <f t="shared" si="92"/>
        <v>0</v>
      </c>
      <c r="N202" s="15">
        <f t="shared" si="92"/>
        <v>0</v>
      </c>
      <c r="O202" s="15">
        <f t="shared" si="93"/>
        <v>0</v>
      </c>
      <c r="P202" s="15">
        <f t="shared" si="93"/>
        <v>0</v>
      </c>
      <c r="Q202" s="15">
        <f t="shared" si="93"/>
        <v>0</v>
      </c>
    </row>
    <row r="203" spans="2:17" ht="23.25" customHeight="1">
      <c r="B203" s="12" t="s">
        <v>245</v>
      </c>
      <c r="C203" s="13"/>
      <c r="D203" s="14" t="s">
        <v>178</v>
      </c>
      <c r="E203" s="14" t="s">
        <v>154</v>
      </c>
      <c r="F203" s="14" t="s">
        <v>35</v>
      </c>
      <c r="G203" s="14" t="s">
        <v>29</v>
      </c>
      <c r="H203" s="14" t="s">
        <v>35</v>
      </c>
      <c r="I203" s="14" t="s">
        <v>16</v>
      </c>
      <c r="J203" s="14" t="s">
        <v>136</v>
      </c>
      <c r="K203" s="15"/>
      <c r="L203" s="15">
        <v>100000</v>
      </c>
      <c r="M203" s="15">
        <f t="shared" si="92"/>
        <v>0</v>
      </c>
      <c r="N203" s="15">
        <f t="shared" si="92"/>
        <v>0</v>
      </c>
      <c r="O203" s="15">
        <f t="shared" si="93"/>
        <v>0</v>
      </c>
      <c r="P203" s="15">
        <f t="shared" si="93"/>
        <v>0</v>
      </c>
      <c r="Q203" s="15">
        <f t="shared" si="93"/>
        <v>0</v>
      </c>
    </row>
    <row r="204" spans="2:17" ht="23.25" customHeight="1">
      <c r="B204" s="12" t="s">
        <v>245</v>
      </c>
      <c r="C204" s="13" t="s">
        <v>61</v>
      </c>
      <c r="D204" s="14" t="s">
        <v>178</v>
      </c>
      <c r="E204" s="14" t="s">
        <v>154</v>
      </c>
      <c r="F204" s="14" t="s">
        <v>35</v>
      </c>
      <c r="G204" s="14" t="s">
        <v>29</v>
      </c>
      <c r="H204" s="14" t="s">
        <v>35</v>
      </c>
      <c r="I204" s="14" t="s">
        <v>16</v>
      </c>
      <c r="J204" s="14" t="s">
        <v>136</v>
      </c>
      <c r="K204" s="16" t="s">
        <v>62</v>
      </c>
      <c r="L204" s="15">
        <v>100000</v>
      </c>
      <c r="M204" s="15"/>
      <c r="N204" s="15"/>
      <c r="O204" s="15"/>
      <c r="P204" s="15"/>
      <c r="Q204" s="15"/>
    </row>
    <row r="205" spans="2:17">
      <c r="B205" s="18"/>
      <c r="C205" s="19"/>
      <c r="D205" s="19"/>
      <c r="E205" s="19"/>
      <c r="F205" s="19"/>
      <c r="G205" s="19"/>
      <c r="H205" s="19"/>
      <c r="I205" s="19"/>
      <c r="J205" s="19"/>
      <c r="K205" s="20" t="s">
        <v>246</v>
      </c>
      <c r="L205" s="20">
        <v>344801189.79000002</v>
      </c>
      <c r="M205" s="15">
        <f>M140+M7</f>
        <v>522884939.63</v>
      </c>
      <c r="N205" s="15">
        <f>N140+N7</f>
        <v>522884939.63</v>
      </c>
      <c r="O205" s="15">
        <f>O140+O7</f>
        <v>412071000</v>
      </c>
      <c r="P205" s="15">
        <f>P140+P7</f>
        <v>355972997</v>
      </c>
      <c r="Q205" s="15">
        <f>Q140+Q7</f>
        <v>358338000</v>
      </c>
    </row>
    <row r="206" spans="2:17"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</row>
  </sheetData>
  <mergeCells count="11">
    <mergeCell ref="E1:L2"/>
    <mergeCell ref="B3:B5"/>
    <mergeCell ref="M3:M5"/>
    <mergeCell ref="N3:N5"/>
    <mergeCell ref="L3:L5"/>
    <mergeCell ref="O3:O4"/>
    <mergeCell ref="C3:J3"/>
    <mergeCell ref="K3:K5"/>
    <mergeCell ref="C4:C5"/>
    <mergeCell ref="D4:H4"/>
    <mergeCell ref="I4:J4"/>
  </mergeCells>
  <pageMargins left="0.70866141732283472" right="0.70866141732283472" top="0.74803149606299213" bottom="0.74803149606299213" header="0.31496062992125984" footer="0.31496062992125984"/>
  <pageSetup paperSize="9" scale="4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Apache POI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fo-09</cp:lastModifiedBy>
  <cp:lastPrinted>2022-11-01T14:09:27Z</cp:lastPrinted>
  <dcterms:created xsi:type="dcterms:W3CDTF">2021-04-12T14:52:46Z</dcterms:created>
  <dcterms:modified xsi:type="dcterms:W3CDTF">2022-11-11T16:58:57Z</dcterms:modified>
</cp:coreProperties>
</file>