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Лист1!$A$1:$EK$31</definedName>
  </definedNames>
  <calcPr calcId="124519"/>
</workbook>
</file>

<file path=xl/calcChain.xml><?xml version="1.0" encoding="utf-8"?>
<calcChain xmlns="http://schemas.openxmlformats.org/spreadsheetml/2006/main">
  <c r="AD21" i="1"/>
  <c r="AD16" l="1"/>
  <c r="AD15"/>
  <c r="AD19"/>
  <c r="AF15"/>
  <c r="AF18"/>
  <c r="AF17"/>
  <c r="AF16"/>
  <c r="AO22"/>
  <c r="AL22"/>
  <c r="AL13" s="1"/>
  <c r="AK22"/>
  <c r="AK13" s="1"/>
  <c r="AH22"/>
  <c r="EK13"/>
  <c r="EJ13"/>
  <c r="EI13"/>
  <c r="EH13"/>
  <c r="EG13"/>
  <c r="EF13"/>
  <c r="EE13"/>
  <c r="ED13"/>
  <c r="EC13"/>
  <c r="EB13"/>
  <c r="EA13"/>
  <c r="DZ13"/>
  <c r="DY13"/>
  <c r="DX13"/>
  <c r="DW13"/>
  <c r="DV13"/>
  <c r="DU13"/>
  <c r="DT13"/>
  <c r="DS13"/>
  <c r="DR13"/>
  <c r="DQ13"/>
  <c r="DP13"/>
  <c r="DO13"/>
  <c r="DN13"/>
  <c r="DM13"/>
  <c r="DL13"/>
  <c r="DK13"/>
  <c r="DJ13"/>
  <c r="DI13"/>
  <c r="DH13"/>
  <c r="DG13"/>
  <c r="DF13"/>
  <c r="DE13"/>
  <c r="DD13"/>
  <c r="DC13"/>
  <c r="DB13"/>
  <c r="DA13"/>
  <c r="CZ13"/>
  <c r="CY13"/>
  <c r="CX13"/>
  <c r="CW13"/>
  <c r="CV13"/>
  <c r="CU13"/>
  <c r="CT13"/>
  <c r="CS13"/>
  <c r="CR13"/>
  <c r="CQ13"/>
  <c r="CP13"/>
  <c r="CO13"/>
  <c r="CN13"/>
  <c r="CM13"/>
  <c r="CL13"/>
  <c r="CK13"/>
  <c r="CJ13"/>
  <c r="CI13"/>
  <c r="CH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J13"/>
  <c r="AI13"/>
  <c r="AH13"/>
  <c r="AG13"/>
  <c r="AE13"/>
  <c r="AC13"/>
  <c r="AB13"/>
  <c r="AA13"/>
  <c r="Z13"/>
  <c r="Y13"/>
  <c r="X13"/>
  <c r="W13"/>
  <c r="V13"/>
  <c r="U13"/>
  <c r="T13"/>
  <c r="S13"/>
  <c r="R13"/>
  <c r="Q13"/>
  <c r="P13"/>
  <c r="O13"/>
  <c r="N13"/>
  <c r="K13"/>
  <c r="H13"/>
  <c r="E13"/>
  <c r="C13"/>
  <c r="AG22"/>
  <c r="AF12" l="1"/>
  <c r="DB12"/>
  <c r="CY12" l="1"/>
  <c r="C12" l="1"/>
  <c r="DL15" l="1"/>
  <c r="DJ15"/>
  <c r="DB15"/>
  <c r="CV15"/>
  <c r="CJ15"/>
  <c r="BH15"/>
  <c r="BF15" s="1"/>
  <c r="AX15"/>
  <c r="AR15"/>
  <c r="AC15"/>
  <c r="AB15"/>
  <c r="AA15"/>
  <c r="Z15"/>
  <c r="Y15"/>
  <c r="X15"/>
  <c r="W15"/>
  <c r="U15"/>
  <c r="T15"/>
  <c r="S15"/>
  <c r="R15"/>
  <c r="Q15"/>
  <c r="P15"/>
  <c r="O15"/>
  <c r="N15"/>
  <c r="M15"/>
  <c r="L15"/>
  <c r="K15"/>
  <c r="J15"/>
  <c r="I15"/>
  <c r="H15"/>
  <c r="G15"/>
  <c r="F15"/>
  <c r="E15"/>
  <c r="C15"/>
  <c r="DL16"/>
  <c r="DJ16" s="1"/>
  <c r="DB16"/>
  <c r="CV16"/>
  <c r="CJ16"/>
  <c r="BH16"/>
  <c r="BF16" s="1"/>
  <c r="AX16"/>
  <c r="AR16"/>
  <c r="AC16"/>
  <c r="AB16"/>
  <c r="AA16"/>
  <c r="Z16"/>
  <c r="Y16"/>
  <c r="X16"/>
  <c r="W16"/>
  <c r="U16"/>
  <c r="T16"/>
  <c r="S16"/>
  <c r="R16"/>
  <c r="Q16"/>
  <c r="O16"/>
  <c r="N16"/>
  <c r="M16"/>
  <c r="L16"/>
  <c r="L13" s="1"/>
  <c r="K16"/>
  <c r="J16"/>
  <c r="I16"/>
  <c r="H16"/>
  <c r="G16"/>
  <c r="F16"/>
  <c r="E16"/>
  <c r="C16"/>
  <c r="DL17"/>
  <c r="DJ17" s="1"/>
  <c r="DB17"/>
  <c r="CV17"/>
  <c r="CJ17"/>
  <c r="BH17"/>
  <c r="BF17" s="1"/>
  <c r="AX17"/>
  <c r="AR17"/>
  <c r="P17" s="1"/>
  <c r="AC17"/>
  <c r="AB17"/>
  <c r="AA17"/>
  <c r="Z17"/>
  <c r="Y17"/>
  <c r="X17"/>
  <c r="W17"/>
  <c r="U17"/>
  <c r="T17"/>
  <c r="S17"/>
  <c r="R17"/>
  <c r="Q17"/>
  <c r="O17"/>
  <c r="N17"/>
  <c r="M17"/>
  <c r="L17"/>
  <c r="K17"/>
  <c r="J17"/>
  <c r="I17"/>
  <c r="H17"/>
  <c r="G17"/>
  <c r="F17"/>
  <c r="E17"/>
  <c r="C17"/>
  <c r="DL18"/>
  <c r="DJ18" s="1"/>
  <c r="DB18"/>
  <c r="CV18"/>
  <c r="CJ18"/>
  <c r="BH18"/>
  <c r="BF18" s="1"/>
  <c r="AX18"/>
  <c r="AR18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9"/>
  <c r="DJ19" s="1"/>
  <c r="DB19"/>
  <c r="CV19"/>
  <c r="CJ19"/>
  <c r="BH19"/>
  <c r="BF19" s="1"/>
  <c r="AX19"/>
  <c r="AR19"/>
  <c r="P19" s="1"/>
  <c r="AF19"/>
  <c r="AC19"/>
  <c r="AB19"/>
  <c r="AA19"/>
  <c r="Z19"/>
  <c r="Y19"/>
  <c r="X19"/>
  <c r="W19"/>
  <c r="U19"/>
  <c r="T19"/>
  <c r="S19"/>
  <c r="R19"/>
  <c r="Q19"/>
  <c r="O19"/>
  <c r="N19"/>
  <c r="M19"/>
  <c r="L19"/>
  <c r="K19"/>
  <c r="J19"/>
  <c r="I19"/>
  <c r="H19"/>
  <c r="G19"/>
  <c r="F19"/>
  <c r="E19"/>
  <c r="C19"/>
  <c r="DL20"/>
  <c r="DJ20" s="1"/>
  <c r="DB20"/>
  <c r="CV20"/>
  <c r="CJ20"/>
  <c r="BH20"/>
  <c r="BF20" s="1"/>
  <c r="AX20"/>
  <c r="AR20"/>
  <c r="P20" s="1"/>
  <c r="AF20"/>
  <c r="AC20"/>
  <c r="AB20"/>
  <c r="AA20"/>
  <c r="Z20"/>
  <c r="Y20"/>
  <c r="X20"/>
  <c r="W20"/>
  <c r="U20"/>
  <c r="T20"/>
  <c r="S20"/>
  <c r="R20"/>
  <c r="Q20"/>
  <c r="O20"/>
  <c r="N20"/>
  <c r="M20"/>
  <c r="L20"/>
  <c r="K20"/>
  <c r="J20"/>
  <c r="I20"/>
  <c r="H20"/>
  <c r="G20"/>
  <c r="F20"/>
  <c r="E20"/>
  <c r="C20"/>
  <c r="DL21"/>
  <c r="DJ21" s="1"/>
  <c r="DB21"/>
  <c r="CV21"/>
  <c r="CJ21"/>
  <c r="BH21"/>
  <c r="BF21" s="1"/>
  <c r="AX21"/>
  <c r="AR21"/>
  <c r="P21" s="1"/>
  <c r="AF21"/>
  <c r="AC21"/>
  <c r="AB21"/>
  <c r="AA21"/>
  <c r="Z21"/>
  <c r="Y21"/>
  <c r="X2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2"/>
  <c r="DJ22" s="1"/>
  <c r="DB22"/>
  <c r="CV22"/>
  <c r="CJ22"/>
  <c r="BH22"/>
  <c r="BF22" s="1"/>
  <c r="AX22"/>
  <c r="AR22"/>
  <c r="M22"/>
  <c r="AF22"/>
  <c r="AC22"/>
  <c r="AB22"/>
  <c r="AA22"/>
  <c r="Z22"/>
  <c r="Y22"/>
  <c r="X22"/>
  <c r="W22"/>
  <c r="U22"/>
  <c r="T22"/>
  <c r="S22"/>
  <c r="R22"/>
  <c r="Q22"/>
  <c r="O22"/>
  <c r="N22"/>
  <c r="L22"/>
  <c r="K22"/>
  <c r="J22"/>
  <c r="I22"/>
  <c r="H22"/>
  <c r="G22"/>
  <c r="F22"/>
  <c r="E22"/>
  <c r="C22"/>
  <c r="EK11"/>
  <c r="EI11"/>
  <c r="EH11"/>
  <c r="EG11"/>
  <c r="EF11"/>
  <c r="EE11"/>
  <c r="ED11"/>
  <c r="EC11"/>
  <c r="EB11"/>
  <c r="EA11"/>
  <c r="DZ11"/>
  <c r="DY11"/>
  <c r="DX11"/>
  <c r="DW11"/>
  <c r="DV11"/>
  <c r="DU11"/>
  <c r="DS11"/>
  <c r="DR11"/>
  <c r="DQ11"/>
  <c r="DP11"/>
  <c r="DO11"/>
  <c r="DN11"/>
  <c r="DM11"/>
  <c r="DK11"/>
  <c r="DI11"/>
  <c r="DH11"/>
  <c r="DG11"/>
  <c r="DF11"/>
  <c r="DE11"/>
  <c r="DD11"/>
  <c r="DC11"/>
  <c r="DA11"/>
  <c r="CZ11"/>
  <c r="CY11"/>
  <c r="CX11"/>
  <c r="CW11"/>
  <c r="CU11"/>
  <c r="CT11"/>
  <c r="CS11"/>
  <c r="CR11"/>
  <c r="CQ11"/>
  <c r="CP11"/>
  <c r="CO11"/>
  <c r="CN11"/>
  <c r="CL11"/>
  <c r="CK11"/>
  <c r="CI11"/>
  <c r="CG11"/>
  <c r="CF11"/>
  <c r="CE11"/>
  <c r="CD11"/>
  <c r="CC11"/>
  <c r="CB11"/>
  <c r="CA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G11"/>
  <c r="BE11"/>
  <c r="BD11"/>
  <c r="BC11"/>
  <c r="BB11"/>
  <c r="BA11"/>
  <c r="AZ11"/>
  <c r="AW11"/>
  <c r="AV11"/>
  <c r="AU11"/>
  <c r="AS11"/>
  <c r="AQ11"/>
  <c r="AP11"/>
  <c r="AO11"/>
  <c r="AM11"/>
  <c r="AL11"/>
  <c r="AK11"/>
  <c r="AJ11"/>
  <c r="AI11"/>
  <c r="AH11"/>
  <c r="AG11"/>
  <c r="AE11"/>
  <c r="DL12"/>
  <c r="DJ12" s="1"/>
  <c r="CV12"/>
  <c r="CJ12"/>
  <c r="BZ12"/>
  <c r="BH12"/>
  <c r="AX12"/>
  <c r="AR12"/>
  <c r="AC12"/>
  <c r="AB12"/>
  <c r="AA12"/>
  <c r="Z12"/>
  <c r="Y12"/>
  <c r="X12"/>
  <c r="W12"/>
  <c r="U12"/>
  <c r="T12"/>
  <c r="S12"/>
  <c r="R12"/>
  <c r="Q12"/>
  <c r="O12"/>
  <c r="N12"/>
  <c r="M12"/>
  <c r="L12"/>
  <c r="K12"/>
  <c r="J12"/>
  <c r="I12"/>
  <c r="H12"/>
  <c r="G12"/>
  <c r="F12"/>
  <c r="E12"/>
  <c r="EJ11"/>
  <c r="DT11"/>
  <c r="CM11"/>
  <c r="AY11"/>
  <c r="AN11"/>
  <c r="M13" l="1"/>
  <c r="M11" s="1"/>
  <c r="J13"/>
  <c r="J11" s="1"/>
  <c r="I13"/>
  <c r="I11" s="1"/>
  <c r="G13"/>
  <c r="G11" s="1"/>
  <c r="AF13"/>
  <c r="AF11" s="1"/>
  <c r="F13"/>
  <c r="F11" s="1"/>
  <c r="AC11"/>
  <c r="AD20"/>
  <c r="Q11"/>
  <c r="O11"/>
  <c r="DB11"/>
  <c r="R11"/>
  <c r="AD18"/>
  <c r="Y11"/>
  <c r="K11"/>
  <c r="CH21"/>
  <c r="DL11"/>
  <c r="AR11"/>
  <c r="CV11"/>
  <c r="T11"/>
  <c r="AD12"/>
  <c r="CH12"/>
  <c r="C11"/>
  <c r="W11"/>
  <c r="AA11"/>
  <c r="CH22"/>
  <c r="CH18"/>
  <c r="U11"/>
  <c r="DJ11"/>
  <c r="AD22"/>
  <c r="BF12"/>
  <c r="BZ11"/>
  <c r="S11"/>
  <c r="H11"/>
  <c r="P16"/>
  <c r="AD17"/>
  <c r="N11"/>
  <c r="V19"/>
  <c r="L11"/>
  <c r="P12"/>
  <c r="V17"/>
  <c r="AB11"/>
  <c r="V18"/>
  <c r="Z11"/>
  <c r="V16"/>
  <c r="V15"/>
  <c r="V21"/>
  <c r="AX11"/>
  <c r="V20"/>
  <c r="X11"/>
  <c r="D21"/>
  <c r="D20"/>
  <c r="D19"/>
  <c r="D18"/>
  <c r="D17"/>
  <c r="D16"/>
  <c r="E11"/>
  <c r="D15"/>
  <c r="D22"/>
  <c r="CH15"/>
  <c r="CH16"/>
  <c r="CH20"/>
  <c r="CH19"/>
  <c r="CJ11"/>
  <c r="CH17"/>
  <c r="D12"/>
  <c r="V22"/>
  <c r="V12"/>
  <c r="P22"/>
  <c r="BH1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D13" l="1"/>
  <c r="D11" s="1"/>
  <c r="AD13"/>
  <c r="AD11" s="1"/>
  <c r="B18"/>
  <c r="B20"/>
  <c r="B21"/>
  <c r="B15"/>
  <c r="BF11"/>
  <c r="B12"/>
  <c r="B19"/>
  <c r="P11"/>
  <c r="B17"/>
  <c r="B16"/>
  <c r="V11"/>
  <c r="CH11"/>
  <c r="B22"/>
  <c r="B13" l="1"/>
  <c r="B11"/>
</calcChain>
</file>

<file path=xl/sharedStrings.xml><?xml version="1.0" encoding="utf-8"?>
<sst xmlns="http://schemas.openxmlformats.org/spreadsheetml/2006/main" count="263" uniqueCount="89">
  <si>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</si>
  <si>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</si>
  <si>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</si>
  <si>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</si>
  <si>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</si>
  <si>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</si>
  <si>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</si>
  <si>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</si>
  <si>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</si>
  <si>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</si>
  <si>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</si>
  <si>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</si>
  <si>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</si>
  <si>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</si>
  <si>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</si>
  <si>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</si>
  <si>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</si>
  <si>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</si>
  <si>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</si>
  <si>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</si>
  <si>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</si>
  <si>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</si>
  <si>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</si>
  <si>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</si>
  <si>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</si>
  <si>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</si>
  <si>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</si>
  <si>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</si>
  <si>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</si>
  <si>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</si>
  <si>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</si>
  <si>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</si>
  <si>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</si>
  <si>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</si>
  <si>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</si>
  <si>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</si>
  <si>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</si>
  <si>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</si>
  <si>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</si>
  <si>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</si>
  <si>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</si>
  <si>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</si>
  <si>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</si>
  <si>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</si>
  <si>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</si>
  <si>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</si>
  <si>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</si>
  <si>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</si>
  <si>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</si>
  <si>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</si>
  <si>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</si>
  <si>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</si>
  <si>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</si>
  <si>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</si>
  <si>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</si>
  <si>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</si>
  <si>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</si>
  <si>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</si>
  <si>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</si>
  <si>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</si>
  <si>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</si>
  <si>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</si>
  <si>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</si>
  <si>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</si>
  <si>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</si>
  <si>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</si>
  <si>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</si>
  <si>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</si>
  <si>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</si>
  <si>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</si>
  <si>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</si>
  <si>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</si>
  <si>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</si>
  <si>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</si>
  <si>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</si>
  <si>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</si>
  <si>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</si>
  <si>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</si>
  <si>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</si>
  <si>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</si>
  <si>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</si>
  <si>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</si>
  <si>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</si>
  <si>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</si>
  <si>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</si>
  <si>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</si>
  <si>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</si>
  <si>
    <t>Расшифровка прочих расходов* консолидированного бюджета Муезерского муниципального района (городского округа) по состоянию на 01.07.2022г.</t>
  </si>
  <si>
    <r>
      <t>Всего</t>
    </r>
    <r>
      <rPr>
        <b/>
        <sz val="6"/>
        <rFont val="Times New Roman"/>
        <family val="1"/>
        <charset val="204"/>
      </rPr>
      <t xml:space="preserve"> (+косгу 227)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</si>
</sst>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6" fillId="6" borderId="1" xfId="20" applyNumberFormat="1" applyFont="1" applyFill="1" applyBorder="1" applyAlignment="1">
      <alignment horizontal="center"/>
    </xf>
    <xf numFmtId="167" fontId="27" fillId="6" borderId="1" xfId="20" applyNumberFormat="1" applyFont="1" applyFill="1" applyBorder="1" applyAlignment="1">
      <alignment horizontal="center"/>
    </xf>
    <xf numFmtId="167" fontId="26" fillId="4" borderId="1" xfId="20" applyNumberFormat="1" applyFont="1" applyFill="1" applyBorder="1" applyAlignment="1">
      <alignment horizontal="center"/>
    </xf>
    <xf numFmtId="167" fontId="27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7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6" fillId="5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167" fontId="27" fillId="3" borderId="1" xfId="20" applyNumberFormat="1" applyFont="1" applyFill="1" applyBorder="1" applyAlignment="1">
      <alignment horizontal="center"/>
    </xf>
    <xf numFmtId="167" fontId="26" fillId="3" borderId="1" xfId="2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vertical="center" wrapText="1"/>
      <protection locked="0"/>
    </xf>
    <xf numFmtId="167" fontId="25" fillId="3" borderId="0" xfId="20" applyNumberFormat="1" applyFont="1" applyFill="1" applyBorder="1" applyAlignment="1">
      <alignment horizontal="center"/>
    </xf>
    <xf numFmtId="167" fontId="4" fillId="3" borderId="0" xfId="20" applyNumberFormat="1" applyFont="1" applyFill="1" applyBorder="1" applyAlignment="1">
      <alignment horizontal="center"/>
    </xf>
    <xf numFmtId="167" fontId="25" fillId="4" borderId="0" xfId="20" applyNumberFormat="1" applyFont="1" applyFill="1" applyBorder="1" applyAlignment="1">
      <alignment horizontal="center"/>
    </xf>
    <xf numFmtId="167" fontId="4" fillId="4" borderId="0" xfId="20" applyNumberFormat="1" applyFont="1" applyFill="1" applyBorder="1" applyAlignment="1">
      <alignment horizontal="center"/>
    </xf>
    <xf numFmtId="167" fontId="25" fillId="5" borderId="0" xfId="20" applyNumberFormat="1" applyFont="1" applyFill="1" applyBorder="1" applyAlignment="1">
      <alignment horizontal="center"/>
    </xf>
    <xf numFmtId="167" fontId="4" fillId="5" borderId="0" xfId="20" applyNumberFormat="1" applyFont="1" applyFill="1" applyBorder="1" applyAlignment="1">
      <alignment horizontal="center"/>
    </xf>
    <xf numFmtId="167" fontId="25" fillId="6" borderId="0" xfId="20" applyNumberFormat="1" applyFont="1" applyFill="1" applyBorder="1" applyAlignment="1">
      <alignment horizontal="center"/>
    </xf>
    <xf numFmtId="167" fontId="4" fillId="6" borderId="0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4" fillId="7" borderId="1" xfId="20" applyNumberFormat="1" applyFont="1" applyFill="1" applyBorder="1" applyAlignment="1">
      <alignment horizontal="center"/>
    </xf>
    <xf numFmtId="167" fontId="4" fillId="7" borderId="3" xfId="25" applyNumberFormat="1" applyFont="1" applyFill="1" applyBorder="1" applyAlignment="1" applyProtection="1">
      <alignment horizontal="center"/>
      <protection hidden="1"/>
    </xf>
    <xf numFmtId="167" fontId="4" fillId="7" borderId="3" xfId="26" applyNumberFormat="1" applyFont="1" applyFill="1" applyBorder="1" applyAlignment="1" applyProtection="1">
      <alignment horizontal="center"/>
      <protection hidden="1"/>
    </xf>
    <xf numFmtId="167" fontId="4" fillId="7" borderId="3" xfId="27" applyNumberFormat="1" applyFont="1" applyFill="1" applyBorder="1" applyAlignment="1" applyProtection="1">
      <alignment horizontal="center"/>
      <protection hidden="1"/>
    </xf>
    <xf numFmtId="167" fontId="25" fillId="7" borderId="1" xfId="20" applyNumberFormat="1" applyFont="1" applyFill="1" applyBorder="1" applyAlignment="1">
      <alignment horizontal="center"/>
    </xf>
    <xf numFmtId="0" fontId="28" fillId="0" borderId="1" xfId="20" applyFont="1" applyBorder="1"/>
    <xf numFmtId="0" fontId="29" fillId="0" borderId="0" xfId="0" applyFont="1"/>
    <xf numFmtId="167" fontId="26" fillId="0" borderId="1" xfId="20" applyNumberFormat="1" applyFont="1" applyBorder="1" applyAlignment="1">
      <alignment horizontal="center"/>
    </xf>
    <xf numFmtId="167" fontId="27" fillId="0" borderId="1" xfId="20" applyNumberFormat="1" applyFont="1" applyBorder="1" applyAlignment="1">
      <alignment horizontal="center"/>
    </xf>
    <xf numFmtId="167" fontId="25" fillId="0" borderId="0" xfId="20" applyNumberFormat="1" applyFont="1" applyBorder="1" applyAlignment="1">
      <alignment horizontal="center"/>
    </xf>
  </cellXfs>
  <cellStyles count="2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Обычный 6" xfId="25"/>
    <cellStyle name="Обычный 7" xfId="26"/>
    <cellStyle name="Обычный 8" xfId="27"/>
    <cellStyle name="Финансовый 2" xfId="24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7"/>
  <sheetViews>
    <sheetView tabSelected="1" zoomScale="75" zoomScaleNormal="75" zoomScaleSheetLayoutView="80" workbookViewId="0">
      <pane xSplit="1" ySplit="10" topLeftCell="O11" activePane="bottomRight" state="frozen"/>
      <selection pane="topRight" activeCell="B1" sqref="B1"/>
      <selection pane="bottomLeft" activeCell="A11" sqref="A11"/>
      <selection pane="bottomRight" activeCell="R12" sqref="R12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67" t="s">
        <v>47</v>
      </c>
      <c r="N1" s="167"/>
      <c r="O1" s="167"/>
    </row>
    <row r="2" spans="1:141" ht="15" customHeight="1">
      <c r="M2" s="168" t="s">
        <v>46</v>
      </c>
      <c r="N2" s="168"/>
      <c r="O2" s="168"/>
    </row>
    <row r="3" spans="1:141" ht="66" customHeight="1">
      <c r="B3" s="195" t="s">
        <v>87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68"/>
      <c r="N3" s="168"/>
      <c r="O3" s="168"/>
    </row>
    <row r="4" spans="1:141">
      <c r="L4" s="196" t="s">
        <v>22</v>
      </c>
      <c r="M4" s="196"/>
      <c r="N4" s="196"/>
      <c r="O4" s="196"/>
    </row>
    <row r="5" spans="1:141" s="16" customFormat="1" ht="35.25" customHeight="1">
      <c r="A5" s="177"/>
      <c r="B5" s="182" t="s">
        <v>60</v>
      </c>
      <c r="C5" s="11" t="s">
        <v>48</v>
      </c>
      <c r="D5" s="188" t="s">
        <v>61</v>
      </c>
      <c r="E5" s="189"/>
      <c r="F5" s="189"/>
      <c r="G5" s="189"/>
      <c r="H5" s="189"/>
      <c r="I5" s="189"/>
      <c r="J5" s="189"/>
      <c r="K5" s="189"/>
      <c r="L5" s="189"/>
      <c r="M5" s="190"/>
      <c r="N5" s="11" t="s">
        <v>5</v>
      </c>
      <c r="O5" s="11" t="s">
        <v>7</v>
      </c>
      <c r="P5" s="171" t="s">
        <v>14</v>
      </c>
      <c r="Q5" s="172"/>
      <c r="R5" s="172"/>
      <c r="S5" s="172"/>
      <c r="T5" s="172"/>
      <c r="U5" s="173"/>
      <c r="V5" s="171" t="s">
        <v>6</v>
      </c>
      <c r="W5" s="172"/>
      <c r="X5" s="172"/>
      <c r="Y5" s="172"/>
      <c r="Z5" s="172"/>
      <c r="AA5" s="172"/>
      <c r="AB5" s="173"/>
      <c r="AC5" s="11" t="s">
        <v>35</v>
      </c>
      <c r="AD5" s="134" t="s">
        <v>86</v>
      </c>
      <c r="AE5" s="12" t="s">
        <v>48</v>
      </c>
      <c r="AF5" s="119" t="s">
        <v>62</v>
      </c>
      <c r="AG5" s="120"/>
      <c r="AH5" s="120"/>
      <c r="AI5" s="120"/>
      <c r="AJ5" s="120"/>
      <c r="AK5" s="120"/>
      <c r="AL5" s="120"/>
      <c r="AM5" s="120"/>
      <c r="AN5" s="120"/>
      <c r="AO5" s="121"/>
      <c r="AP5" s="12" t="s">
        <v>5</v>
      </c>
      <c r="AQ5" s="12" t="s">
        <v>7</v>
      </c>
      <c r="AR5" s="113" t="s">
        <v>14</v>
      </c>
      <c r="AS5" s="114"/>
      <c r="AT5" s="114"/>
      <c r="AU5" s="114"/>
      <c r="AV5" s="114"/>
      <c r="AW5" s="115"/>
      <c r="AX5" s="113" t="s">
        <v>82</v>
      </c>
      <c r="AY5" s="114"/>
      <c r="AZ5" s="114"/>
      <c r="BA5" s="114"/>
      <c r="BB5" s="114"/>
      <c r="BC5" s="114"/>
      <c r="BD5" s="115"/>
      <c r="BE5" s="12" t="s">
        <v>35</v>
      </c>
      <c r="BF5" s="151" t="s">
        <v>83</v>
      </c>
      <c r="BG5" s="13" t="s">
        <v>48</v>
      </c>
      <c r="BH5" s="157" t="s">
        <v>63</v>
      </c>
      <c r="BI5" s="158"/>
      <c r="BJ5" s="158"/>
      <c r="BK5" s="158"/>
      <c r="BL5" s="158"/>
      <c r="BM5" s="158"/>
      <c r="BN5" s="158"/>
      <c r="BO5" s="158"/>
      <c r="BP5" s="158"/>
      <c r="BQ5" s="159"/>
      <c r="BR5" s="13" t="s">
        <v>5</v>
      </c>
      <c r="BS5" s="13" t="s">
        <v>7</v>
      </c>
      <c r="BT5" s="116" t="s">
        <v>14</v>
      </c>
      <c r="BU5" s="117"/>
      <c r="BV5" s="117"/>
      <c r="BW5" s="117"/>
      <c r="BX5" s="117"/>
      <c r="BY5" s="118"/>
      <c r="BZ5" s="116" t="s">
        <v>6</v>
      </c>
      <c r="CA5" s="117"/>
      <c r="CB5" s="117"/>
      <c r="CC5" s="117"/>
      <c r="CD5" s="117"/>
      <c r="CE5" s="117"/>
      <c r="CF5" s="118"/>
      <c r="CG5" s="13" t="s">
        <v>35</v>
      </c>
      <c r="CH5" s="107" t="s">
        <v>84</v>
      </c>
      <c r="CI5" s="14" t="s">
        <v>48</v>
      </c>
      <c r="CJ5" s="102" t="s">
        <v>64</v>
      </c>
      <c r="CK5" s="103"/>
      <c r="CL5" s="103"/>
      <c r="CM5" s="103"/>
      <c r="CN5" s="103"/>
      <c r="CO5" s="103"/>
      <c r="CP5" s="103"/>
      <c r="CQ5" s="103"/>
      <c r="CR5" s="103"/>
      <c r="CS5" s="104"/>
      <c r="CT5" s="14" t="s">
        <v>5</v>
      </c>
      <c r="CU5" s="14" t="s">
        <v>7</v>
      </c>
      <c r="CV5" s="76" t="s">
        <v>14</v>
      </c>
      <c r="CW5" s="77"/>
      <c r="CX5" s="77"/>
      <c r="CY5" s="77"/>
      <c r="CZ5" s="77"/>
      <c r="DA5" s="78"/>
      <c r="DB5" s="76" t="s">
        <v>6</v>
      </c>
      <c r="DC5" s="77"/>
      <c r="DD5" s="77"/>
      <c r="DE5" s="77"/>
      <c r="DF5" s="77"/>
      <c r="DG5" s="77"/>
      <c r="DH5" s="78"/>
      <c r="DI5" s="14" t="s">
        <v>35</v>
      </c>
      <c r="DJ5" s="73" t="s">
        <v>65</v>
      </c>
      <c r="DK5" s="15" t="s">
        <v>48</v>
      </c>
      <c r="DL5" s="83" t="s">
        <v>66</v>
      </c>
      <c r="DM5" s="84"/>
      <c r="DN5" s="84"/>
      <c r="DO5" s="84"/>
      <c r="DP5" s="84"/>
      <c r="DQ5" s="84"/>
      <c r="DR5" s="84"/>
      <c r="DS5" s="84"/>
      <c r="DT5" s="84"/>
      <c r="DU5" s="85"/>
      <c r="DV5" s="15" t="s">
        <v>5</v>
      </c>
      <c r="DW5" s="15" t="s">
        <v>7</v>
      </c>
      <c r="DX5" s="91" t="s">
        <v>14</v>
      </c>
      <c r="DY5" s="92"/>
      <c r="DZ5" s="92"/>
      <c r="EA5" s="92"/>
      <c r="EB5" s="92"/>
      <c r="EC5" s="93"/>
      <c r="ED5" s="91" t="s">
        <v>6</v>
      </c>
      <c r="EE5" s="92"/>
      <c r="EF5" s="92"/>
      <c r="EG5" s="92"/>
      <c r="EH5" s="92"/>
      <c r="EI5" s="92"/>
      <c r="EJ5" s="93"/>
      <c r="EK5" s="15" t="s">
        <v>35</v>
      </c>
    </row>
    <row r="6" spans="1:141" s="16" customFormat="1" ht="18.75" customHeight="1">
      <c r="A6" s="178"/>
      <c r="B6" s="183"/>
      <c r="C6" s="130" t="s">
        <v>49</v>
      </c>
      <c r="D6" s="191" t="s">
        <v>18</v>
      </c>
      <c r="E6" s="179" t="s">
        <v>21</v>
      </c>
      <c r="F6" s="179"/>
      <c r="G6" s="179"/>
      <c r="H6" s="179"/>
      <c r="I6" s="179"/>
      <c r="J6" s="179"/>
      <c r="K6" s="179"/>
      <c r="L6" s="179"/>
      <c r="M6" s="179"/>
      <c r="N6" s="130" t="s">
        <v>12</v>
      </c>
      <c r="O6" s="130" t="s">
        <v>13</v>
      </c>
      <c r="P6" s="185" t="s">
        <v>18</v>
      </c>
      <c r="Q6" s="180" t="s">
        <v>21</v>
      </c>
      <c r="R6" s="180"/>
      <c r="S6" s="180"/>
      <c r="T6" s="180"/>
      <c r="U6" s="181"/>
      <c r="V6" s="130" t="s">
        <v>18</v>
      </c>
      <c r="W6" s="174" t="s">
        <v>37</v>
      </c>
      <c r="X6" s="175"/>
      <c r="Y6" s="175"/>
      <c r="Z6" s="175"/>
      <c r="AA6" s="175"/>
      <c r="AB6" s="176"/>
      <c r="AC6" s="130" t="s">
        <v>36</v>
      </c>
      <c r="AD6" s="135"/>
      <c r="AE6" s="110" t="s">
        <v>49</v>
      </c>
      <c r="AF6" s="131" t="s">
        <v>88</v>
      </c>
      <c r="AG6" s="142" t="s">
        <v>21</v>
      </c>
      <c r="AH6" s="142"/>
      <c r="AI6" s="142"/>
      <c r="AJ6" s="142"/>
      <c r="AK6" s="142"/>
      <c r="AL6" s="142"/>
      <c r="AM6" s="142"/>
      <c r="AN6" s="142"/>
      <c r="AO6" s="142"/>
      <c r="AP6" s="110" t="s">
        <v>12</v>
      </c>
      <c r="AQ6" s="110" t="s">
        <v>13</v>
      </c>
      <c r="AR6" s="123" t="s">
        <v>18</v>
      </c>
      <c r="AS6" s="169" t="s">
        <v>21</v>
      </c>
      <c r="AT6" s="169"/>
      <c r="AU6" s="169"/>
      <c r="AV6" s="169"/>
      <c r="AW6" s="170"/>
      <c r="AX6" s="110" t="s">
        <v>18</v>
      </c>
      <c r="AY6" s="139" t="s">
        <v>37</v>
      </c>
      <c r="AZ6" s="140"/>
      <c r="BA6" s="140"/>
      <c r="BB6" s="140"/>
      <c r="BC6" s="140"/>
      <c r="BD6" s="141"/>
      <c r="BE6" s="110" t="s">
        <v>36</v>
      </c>
      <c r="BF6" s="152"/>
      <c r="BG6" s="122" t="s">
        <v>49</v>
      </c>
      <c r="BH6" s="145" t="s">
        <v>18</v>
      </c>
      <c r="BI6" s="163" t="s">
        <v>21</v>
      </c>
      <c r="BJ6" s="163"/>
      <c r="BK6" s="163"/>
      <c r="BL6" s="163"/>
      <c r="BM6" s="163"/>
      <c r="BN6" s="163"/>
      <c r="BO6" s="163"/>
      <c r="BP6" s="163"/>
      <c r="BQ6" s="163"/>
      <c r="BR6" s="122" t="s">
        <v>12</v>
      </c>
      <c r="BS6" s="122" t="s">
        <v>13</v>
      </c>
      <c r="BT6" s="154" t="s">
        <v>18</v>
      </c>
      <c r="BU6" s="161" t="s">
        <v>21</v>
      </c>
      <c r="BV6" s="161"/>
      <c r="BW6" s="161"/>
      <c r="BX6" s="161"/>
      <c r="BY6" s="162"/>
      <c r="BZ6" s="122" t="s">
        <v>18</v>
      </c>
      <c r="CA6" s="148" t="s">
        <v>37</v>
      </c>
      <c r="CB6" s="149"/>
      <c r="CC6" s="149"/>
      <c r="CD6" s="149"/>
      <c r="CE6" s="149"/>
      <c r="CF6" s="150"/>
      <c r="CG6" s="122" t="s">
        <v>36</v>
      </c>
      <c r="CH6" s="108"/>
      <c r="CI6" s="82" t="s">
        <v>49</v>
      </c>
      <c r="CJ6" s="164" t="s">
        <v>18</v>
      </c>
      <c r="CK6" s="98" t="s">
        <v>21</v>
      </c>
      <c r="CL6" s="98"/>
      <c r="CM6" s="98"/>
      <c r="CN6" s="98"/>
      <c r="CO6" s="98"/>
      <c r="CP6" s="98"/>
      <c r="CQ6" s="98"/>
      <c r="CR6" s="98"/>
      <c r="CS6" s="98"/>
      <c r="CT6" s="82" t="s">
        <v>12</v>
      </c>
      <c r="CU6" s="82" t="s">
        <v>13</v>
      </c>
      <c r="CV6" s="99" t="s">
        <v>18</v>
      </c>
      <c r="CW6" s="89" t="s">
        <v>21</v>
      </c>
      <c r="CX6" s="89"/>
      <c r="CY6" s="89"/>
      <c r="CZ6" s="89"/>
      <c r="DA6" s="90"/>
      <c r="DB6" s="82" t="s">
        <v>18</v>
      </c>
      <c r="DC6" s="79" t="s">
        <v>37</v>
      </c>
      <c r="DD6" s="80"/>
      <c r="DE6" s="80"/>
      <c r="DF6" s="80"/>
      <c r="DG6" s="80"/>
      <c r="DH6" s="81"/>
      <c r="DI6" s="82" t="s">
        <v>36</v>
      </c>
      <c r="DJ6" s="74"/>
      <c r="DK6" s="61" t="s">
        <v>49</v>
      </c>
      <c r="DL6" s="86" t="s">
        <v>18</v>
      </c>
      <c r="DM6" s="64" t="s">
        <v>21</v>
      </c>
      <c r="DN6" s="64"/>
      <c r="DO6" s="64"/>
      <c r="DP6" s="64"/>
      <c r="DQ6" s="64"/>
      <c r="DR6" s="64"/>
      <c r="DS6" s="64"/>
      <c r="DT6" s="64"/>
      <c r="DU6" s="64"/>
      <c r="DV6" s="61" t="s">
        <v>12</v>
      </c>
      <c r="DW6" s="61" t="s">
        <v>13</v>
      </c>
      <c r="DX6" s="65" t="s">
        <v>18</v>
      </c>
      <c r="DY6" s="68" t="s">
        <v>21</v>
      </c>
      <c r="DZ6" s="68"/>
      <c r="EA6" s="68"/>
      <c r="EB6" s="68"/>
      <c r="EC6" s="69"/>
      <c r="ED6" s="61" t="s">
        <v>18</v>
      </c>
      <c r="EE6" s="94" t="s">
        <v>37</v>
      </c>
      <c r="EF6" s="95"/>
      <c r="EG6" s="95"/>
      <c r="EH6" s="95"/>
      <c r="EI6" s="95"/>
      <c r="EJ6" s="96"/>
      <c r="EK6" s="61" t="s">
        <v>36</v>
      </c>
    </row>
    <row r="7" spans="1:141" s="16" customFormat="1" ht="208.5" customHeight="1">
      <c r="A7" s="178"/>
      <c r="B7" s="183"/>
      <c r="C7" s="127"/>
      <c r="D7" s="192"/>
      <c r="E7" s="44" t="s">
        <v>1</v>
      </c>
      <c r="F7" s="44" t="s">
        <v>0</v>
      </c>
      <c r="G7" s="44" t="s">
        <v>2</v>
      </c>
      <c r="H7" s="44" t="s">
        <v>3</v>
      </c>
      <c r="I7" s="44" t="s">
        <v>4</v>
      </c>
      <c r="J7" s="44" t="s">
        <v>44</v>
      </c>
      <c r="K7" s="44" t="s">
        <v>43</v>
      </c>
      <c r="L7" s="17" t="s">
        <v>31</v>
      </c>
      <c r="M7" s="17" t="s">
        <v>33</v>
      </c>
      <c r="N7" s="127"/>
      <c r="O7" s="127"/>
      <c r="P7" s="186"/>
      <c r="Q7" s="130" t="s">
        <v>15</v>
      </c>
      <c r="R7" s="130" t="s">
        <v>16</v>
      </c>
      <c r="S7" s="130" t="s">
        <v>17</v>
      </c>
      <c r="T7" s="130" t="s">
        <v>19</v>
      </c>
      <c r="U7" s="130" t="s">
        <v>20</v>
      </c>
      <c r="V7" s="127"/>
      <c r="W7" s="127" t="s">
        <v>38</v>
      </c>
      <c r="X7" s="127" t="s">
        <v>39</v>
      </c>
      <c r="Y7" s="127" t="s">
        <v>40</v>
      </c>
      <c r="Z7" s="127" t="s">
        <v>41</v>
      </c>
      <c r="AA7" s="127" t="s">
        <v>42</v>
      </c>
      <c r="AB7" s="127" t="s">
        <v>51</v>
      </c>
      <c r="AC7" s="127"/>
      <c r="AD7" s="135"/>
      <c r="AE7" s="111"/>
      <c r="AF7" s="132"/>
      <c r="AG7" s="46" t="s">
        <v>85</v>
      </c>
      <c r="AH7" s="46" t="s">
        <v>74</v>
      </c>
      <c r="AI7" s="46" t="s">
        <v>75</v>
      </c>
      <c r="AJ7" s="46" t="s">
        <v>76</v>
      </c>
      <c r="AK7" s="46" t="s">
        <v>77</v>
      </c>
      <c r="AL7" s="46" t="s">
        <v>79</v>
      </c>
      <c r="AM7" s="46" t="s">
        <v>78</v>
      </c>
      <c r="AN7" s="18" t="s">
        <v>31</v>
      </c>
      <c r="AO7" s="18" t="s">
        <v>33</v>
      </c>
      <c r="AP7" s="111"/>
      <c r="AQ7" s="111"/>
      <c r="AR7" s="124"/>
      <c r="AS7" s="110" t="s">
        <v>15</v>
      </c>
      <c r="AT7" s="110" t="s">
        <v>16</v>
      </c>
      <c r="AU7" s="110" t="s">
        <v>17</v>
      </c>
      <c r="AV7" s="110" t="s">
        <v>19</v>
      </c>
      <c r="AW7" s="110" t="s">
        <v>20</v>
      </c>
      <c r="AX7" s="111"/>
      <c r="AY7" s="111" t="s">
        <v>38</v>
      </c>
      <c r="AZ7" s="111" t="s">
        <v>39</v>
      </c>
      <c r="BA7" s="111" t="s">
        <v>40</v>
      </c>
      <c r="BB7" s="111" t="s">
        <v>41</v>
      </c>
      <c r="BC7" s="111" t="s">
        <v>42</v>
      </c>
      <c r="BD7" s="111" t="s">
        <v>51</v>
      </c>
      <c r="BE7" s="111"/>
      <c r="BF7" s="152"/>
      <c r="BG7" s="105"/>
      <c r="BH7" s="146"/>
      <c r="BI7" s="45" t="s">
        <v>1</v>
      </c>
      <c r="BJ7" s="45" t="s">
        <v>67</v>
      </c>
      <c r="BK7" s="45" t="s">
        <v>68</v>
      </c>
      <c r="BL7" s="45" t="s">
        <v>69</v>
      </c>
      <c r="BM7" s="45" t="s">
        <v>70</v>
      </c>
      <c r="BN7" s="45" t="s">
        <v>80</v>
      </c>
      <c r="BO7" s="45" t="s">
        <v>71</v>
      </c>
      <c r="BP7" s="19" t="s">
        <v>72</v>
      </c>
      <c r="BQ7" s="19" t="s">
        <v>73</v>
      </c>
      <c r="BR7" s="105"/>
      <c r="BS7" s="105"/>
      <c r="BT7" s="155"/>
      <c r="BU7" s="122" t="s">
        <v>15</v>
      </c>
      <c r="BV7" s="122" t="s">
        <v>16</v>
      </c>
      <c r="BW7" s="122" t="s">
        <v>17</v>
      </c>
      <c r="BX7" s="122" t="s">
        <v>19</v>
      </c>
      <c r="BY7" s="122" t="s">
        <v>20</v>
      </c>
      <c r="BZ7" s="105"/>
      <c r="CA7" s="105" t="s">
        <v>38</v>
      </c>
      <c r="CB7" s="105" t="s">
        <v>39</v>
      </c>
      <c r="CC7" s="105" t="s">
        <v>40</v>
      </c>
      <c r="CD7" s="105" t="s">
        <v>41</v>
      </c>
      <c r="CE7" s="105" t="s">
        <v>42</v>
      </c>
      <c r="CF7" s="105" t="s">
        <v>51</v>
      </c>
      <c r="CG7" s="105"/>
      <c r="CH7" s="108"/>
      <c r="CI7" s="71"/>
      <c r="CJ7" s="165"/>
      <c r="CK7" s="47" t="s">
        <v>1</v>
      </c>
      <c r="CL7" s="47" t="s">
        <v>0</v>
      </c>
      <c r="CM7" s="47" t="s">
        <v>2</v>
      </c>
      <c r="CN7" s="47" t="s">
        <v>3</v>
      </c>
      <c r="CO7" s="47" t="s">
        <v>4</v>
      </c>
      <c r="CP7" s="47" t="s">
        <v>44</v>
      </c>
      <c r="CQ7" s="47" t="s">
        <v>43</v>
      </c>
      <c r="CR7" s="20" t="s">
        <v>31</v>
      </c>
      <c r="CS7" s="20" t="s">
        <v>33</v>
      </c>
      <c r="CT7" s="71"/>
      <c r="CU7" s="71"/>
      <c r="CV7" s="100"/>
      <c r="CW7" s="82" t="s">
        <v>15</v>
      </c>
      <c r="CX7" s="82" t="s">
        <v>16</v>
      </c>
      <c r="CY7" s="82" t="s">
        <v>17</v>
      </c>
      <c r="CZ7" s="82" t="s">
        <v>19</v>
      </c>
      <c r="DA7" s="82" t="s">
        <v>20</v>
      </c>
      <c r="DB7" s="71"/>
      <c r="DC7" s="71" t="s">
        <v>38</v>
      </c>
      <c r="DD7" s="71" t="s">
        <v>39</v>
      </c>
      <c r="DE7" s="71" t="s">
        <v>40</v>
      </c>
      <c r="DF7" s="71" t="s">
        <v>41</v>
      </c>
      <c r="DG7" s="71" t="s">
        <v>42</v>
      </c>
      <c r="DH7" s="71" t="s">
        <v>51</v>
      </c>
      <c r="DI7" s="71"/>
      <c r="DJ7" s="74"/>
      <c r="DK7" s="62"/>
      <c r="DL7" s="87"/>
      <c r="DM7" s="48" t="s">
        <v>1</v>
      </c>
      <c r="DN7" s="48" t="s">
        <v>0</v>
      </c>
      <c r="DO7" s="48" t="s">
        <v>2</v>
      </c>
      <c r="DP7" s="48" t="s">
        <v>3</v>
      </c>
      <c r="DQ7" s="48" t="s">
        <v>4</v>
      </c>
      <c r="DR7" s="48" t="s">
        <v>44</v>
      </c>
      <c r="DS7" s="48" t="s">
        <v>43</v>
      </c>
      <c r="DT7" s="21" t="s">
        <v>31</v>
      </c>
      <c r="DU7" s="21" t="s">
        <v>33</v>
      </c>
      <c r="DV7" s="62"/>
      <c r="DW7" s="62"/>
      <c r="DX7" s="66"/>
      <c r="DY7" s="61" t="s">
        <v>15</v>
      </c>
      <c r="DZ7" s="61" t="s">
        <v>16</v>
      </c>
      <c r="EA7" s="61" t="s">
        <v>17</v>
      </c>
      <c r="EB7" s="61" t="s">
        <v>19</v>
      </c>
      <c r="EC7" s="61" t="s">
        <v>20</v>
      </c>
      <c r="ED7" s="62"/>
      <c r="EE7" s="62" t="s">
        <v>38</v>
      </c>
      <c r="EF7" s="62" t="s">
        <v>39</v>
      </c>
      <c r="EG7" s="62" t="s">
        <v>40</v>
      </c>
      <c r="EH7" s="62" t="s">
        <v>41</v>
      </c>
      <c r="EI7" s="62" t="s">
        <v>42</v>
      </c>
      <c r="EJ7" s="62" t="s">
        <v>51</v>
      </c>
      <c r="EK7" s="62"/>
    </row>
    <row r="8" spans="1:141" s="16" customFormat="1" ht="36.75" customHeight="1">
      <c r="A8" s="43"/>
      <c r="B8" s="183"/>
      <c r="C8" s="127"/>
      <c r="D8" s="192"/>
      <c r="E8" s="194" t="s">
        <v>23</v>
      </c>
      <c r="F8" s="194"/>
      <c r="G8" s="194"/>
      <c r="H8" s="194"/>
      <c r="I8" s="194"/>
      <c r="J8" s="194"/>
      <c r="K8" s="194"/>
      <c r="L8" s="194"/>
      <c r="M8" s="194"/>
      <c r="N8" s="127"/>
      <c r="O8" s="127"/>
      <c r="P8" s="186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35"/>
      <c r="AE8" s="111"/>
      <c r="AF8" s="132"/>
      <c r="AG8" s="138" t="s">
        <v>23</v>
      </c>
      <c r="AH8" s="138"/>
      <c r="AI8" s="138"/>
      <c r="AJ8" s="138"/>
      <c r="AK8" s="138"/>
      <c r="AL8" s="138"/>
      <c r="AM8" s="138"/>
      <c r="AN8" s="138"/>
      <c r="AO8" s="138"/>
      <c r="AP8" s="111"/>
      <c r="AQ8" s="111"/>
      <c r="AR8" s="124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52"/>
      <c r="BG8" s="105"/>
      <c r="BH8" s="146"/>
      <c r="BI8" s="160" t="s">
        <v>23</v>
      </c>
      <c r="BJ8" s="160"/>
      <c r="BK8" s="160"/>
      <c r="BL8" s="160"/>
      <c r="BM8" s="160"/>
      <c r="BN8" s="160"/>
      <c r="BO8" s="160"/>
      <c r="BP8" s="160"/>
      <c r="BQ8" s="160"/>
      <c r="BR8" s="105"/>
      <c r="BS8" s="105"/>
      <c r="BT8" s="15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8"/>
      <c r="CI8" s="71"/>
      <c r="CJ8" s="165"/>
      <c r="CK8" s="97" t="s">
        <v>23</v>
      </c>
      <c r="CL8" s="97"/>
      <c r="CM8" s="97"/>
      <c r="CN8" s="97"/>
      <c r="CO8" s="97"/>
      <c r="CP8" s="97"/>
      <c r="CQ8" s="97"/>
      <c r="CR8" s="97"/>
      <c r="CS8" s="97"/>
      <c r="CT8" s="71"/>
      <c r="CU8" s="71"/>
      <c r="CV8" s="100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4"/>
      <c r="DK8" s="62"/>
      <c r="DL8" s="87"/>
      <c r="DM8" s="70" t="s">
        <v>23</v>
      </c>
      <c r="DN8" s="70"/>
      <c r="DO8" s="70"/>
      <c r="DP8" s="70"/>
      <c r="DQ8" s="70"/>
      <c r="DR8" s="70"/>
      <c r="DS8" s="70"/>
      <c r="DT8" s="70"/>
      <c r="DU8" s="70"/>
      <c r="DV8" s="62"/>
      <c r="DW8" s="62"/>
      <c r="DX8" s="66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</row>
    <row r="9" spans="1:141" s="16" customFormat="1" ht="33" customHeight="1">
      <c r="A9" s="43"/>
      <c r="B9" s="184"/>
      <c r="C9" s="128"/>
      <c r="D9" s="193"/>
      <c r="E9" s="44" t="s">
        <v>24</v>
      </c>
      <c r="F9" s="44" t="s">
        <v>25</v>
      </c>
      <c r="G9" s="44" t="s">
        <v>26</v>
      </c>
      <c r="H9" s="44" t="s">
        <v>27</v>
      </c>
      <c r="I9" s="44" t="s">
        <v>28</v>
      </c>
      <c r="J9" s="44" t="s">
        <v>29</v>
      </c>
      <c r="K9" s="44" t="s">
        <v>30</v>
      </c>
      <c r="L9" s="44" t="s">
        <v>32</v>
      </c>
      <c r="M9" s="44" t="s">
        <v>34</v>
      </c>
      <c r="N9" s="128"/>
      <c r="O9" s="128"/>
      <c r="P9" s="187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36"/>
      <c r="AE9" s="112"/>
      <c r="AF9" s="133"/>
      <c r="AG9" s="46" t="s">
        <v>24</v>
      </c>
      <c r="AH9" s="46" t="s">
        <v>25</v>
      </c>
      <c r="AI9" s="46" t="s">
        <v>26</v>
      </c>
      <c r="AJ9" s="46" t="s">
        <v>27</v>
      </c>
      <c r="AK9" s="46" t="s">
        <v>28</v>
      </c>
      <c r="AL9" s="46" t="s">
        <v>29</v>
      </c>
      <c r="AM9" s="46" t="s">
        <v>30</v>
      </c>
      <c r="AN9" s="46" t="s">
        <v>32</v>
      </c>
      <c r="AO9" s="46" t="s">
        <v>34</v>
      </c>
      <c r="AP9" s="112"/>
      <c r="AQ9" s="112"/>
      <c r="AR9" s="125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53"/>
      <c r="BG9" s="106"/>
      <c r="BH9" s="147"/>
      <c r="BI9" s="45" t="s">
        <v>24</v>
      </c>
      <c r="BJ9" s="45" t="s">
        <v>25</v>
      </c>
      <c r="BK9" s="45" t="s">
        <v>26</v>
      </c>
      <c r="BL9" s="45" t="s">
        <v>27</v>
      </c>
      <c r="BM9" s="45" t="s">
        <v>28</v>
      </c>
      <c r="BN9" s="45" t="s">
        <v>29</v>
      </c>
      <c r="BO9" s="45" t="s">
        <v>30</v>
      </c>
      <c r="BP9" s="45" t="s">
        <v>32</v>
      </c>
      <c r="BQ9" s="45" t="s">
        <v>34</v>
      </c>
      <c r="BR9" s="106"/>
      <c r="BS9" s="106"/>
      <c r="BT9" s="15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9"/>
      <c r="CI9" s="72"/>
      <c r="CJ9" s="166"/>
      <c r="CK9" s="47" t="s">
        <v>24</v>
      </c>
      <c r="CL9" s="47" t="s">
        <v>25</v>
      </c>
      <c r="CM9" s="47" t="s">
        <v>26</v>
      </c>
      <c r="CN9" s="47" t="s">
        <v>27</v>
      </c>
      <c r="CO9" s="47" t="s">
        <v>28</v>
      </c>
      <c r="CP9" s="47" t="s">
        <v>29</v>
      </c>
      <c r="CQ9" s="47" t="s">
        <v>30</v>
      </c>
      <c r="CR9" s="47" t="s">
        <v>32</v>
      </c>
      <c r="CS9" s="47" t="s">
        <v>34</v>
      </c>
      <c r="CT9" s="72"/>
      <c r="CU9" s="72"/>
      <c r="CV9" s="101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5"/>
      <c r="DK9" s="63"/>
      <c r="DL9" s="88"/>
      <c r="DM9" s="48" t="s">
        <v>24</v>
      </c>
      <c r="DN9" s="48" t="s">
        <v>25</v>
      </c>
      <c r="DO9" s="48" t="s">
        <v>26</v>
      </c>
      <c r="DP9" s="48" t="s">
        <v>27</v>
      </c>
      <c r="DQ9" s="48" t="s">
        <v>28</v>
      </c>
      <c r="DR9" s="48" t="s">
        <v>29</v>
      </c>
      <c r="DS9" s="48" t="s">
        <v>30</v>
      </c>
      <c r="DT9" s="48" t="s">
        <v>32</v>
      </c>
      <c r="DU9" s="48" t="s">
        <v>34</v>
      </c>
      <c r="DV9" s="63"/>
      <c r="DW9" s="63"/>
      <c r="DX9" s="67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5" t="s">
        <v>8</v>
      </c>
      <c r="B11" s="28">
        <f t="shared" ref="B11" si="3">AD11+BF11+CH11+DJ11</f>
        <v>54222.933359999995</v>
      </c>
      <c r="C11" s="28">
        <f>C12+C13</f>
        <v>617.01032999999995</v>
      </c>
      <c r="D11" s="28">
        <f t="shared" ref="D11:BO11" si="4">D12+D13</f>
        <v>35586.005190000003</v>
      </c>
      <c r="E11" s="28">
        <f t="shared" si="4"/>
        <v>3703.6597000000002</v>
      </c>
      <c r="F11" s="28">
        <f t="shared" si="4"/>
        <v>107.78444000000002</v>
      </c>
      <c r="G11" s="28">
        <f t="shared" si="4"/>
        <v>255.17407</v>
      </c>
      <c r="H11" s="28">
        <f t="shared" si="4"/>
        <v>0</v>
      </c>
      <c r="I11" s="28">
        <f t="shared" si="4"/>
        <v>13139.194519999999</v>
      </c>
      <c r="J11" s="28">
        <f t="shared" si="4"/>
        <v>2770.3580399999996</v>
      </c>
      <c r="K11" s="28">
        <f t="shared" si="4"/>
        <v>0</v>
      </c>
      <c r="L11" s="28">
        <f t="shared" si="4"/>
        <v>4062.2810399999998</v>
      </c>
      <c r="M11" s="28">
        <f t="shared" si="4"/>
        <v>11479.961379999999</v>
      </c>
      <c r="N11" s="28">
        <f t="shared" si="4"/>
        <v>4896.8710899999996</v>
      </c>
      <c r="O11" s="28">
        <f t="shared" si="4"/>
        <v>2840.5187999999998</v>
      </c>
      <c r="P11" s="28">
        <f t="shared" si="4"/>
        <v>7011.7000000000007</v>
      </c>
      <c r="Q11" s="28">
        <f t="shared" si="4"/>
        <v>5881.3</v>
      </c>
      <c r="R11" s="28">
        <f t="shared" si="4"/>
        <v>121.14</v>
      </c>
      <c r="S11" s="28">
        <f t="shared" si="4"/>
        <v>687.3</v>
      </c>
      <c r="T11" s="28">
        <f t="shared" si="4"/>
        <v>0</v>
      </c>
      <c r="U11" s="28">
        <f t="shared" si="4"/>
        <v>321.96000000000004</v>
      </c>
      <c r="V11" s="28">
        <f t="shared" si="4"/>
        <v>5789.0831499999995</v>
      </c>
      <c r="W11" s="28">
        <f t="shared" si="4"/>
        <v>2323.10286</v>
      </c>
      <c r="X11" s="28">
        <f t="shared" si="4"/>
        <v>67.808269999999993</v>
      </c>
      <c r="Y11" s="28">
        <f t="shared" si="4"/>
        <v>0</v>
      </c>
      <c r="Z11" s="28">
        <f t="shared" si="4"/>
        <v>3398.17202</v>
      </c>
      <c r="AA11" s="28">
        <f t="shared" si="4"/>
        <v>0</v>
      </c>
      <c r="AB11" s="28">
        <f t="shared" si="4"/>
        <v>0</v>
      </c>
      <c r="AC11" s="28">
        <f t="shared" si="4"/>
        <v>1306.9070999999999</v>
      </c>
      <c r="AD11" s="28">
        <f>AD12+AD13-AR11</f>
        <v>26560.509319999997</v>
      </c>
      <c r="AE11" s="28">
        <f t="shared" si="4"/>
        <v>617.01032999999995</v>
      </c>
      <c r="AF11" s="28">
        <f t="shared" si="4"/>
        <v>16313.75683</v>
      </c>
      <c r="AG11" s="28">
        <f t="shared" si="4"/>
        <v>2146.9709899999998</v>
      </c>
      <c r="AH11" s="28">
        <f t="shared" si="4"/>
        <v>74.989980000000003</v>
      </c>
      <c r="AI11" s="28">
        <f t="shared" si="4"/>
        <v>220.38407000000001</v>
      </c>
      <c r="AJ11" s="28">
        <f t="shared" si="4"/>
        <v>0</v>
      </c>
      <c r="AK11" s="28">
        <f t="shared" si="4"/>
        <v>8355.7059200000003</v>
      </c>
      <c r="AL11" s="28">
        <f t="shared" si="4"/>
        <v>2499.5816799999998</v>
      </c>
      <c r="AM11" s="28">
        <f t="shared" si="4"/>
        <v>0</v>
      </c>
      <c r="AN11" s="28">
        <f t="shared" si="4"/>
        <v>126.11499999999999</v>
      </c>
      <c r="AO11" s="28">
        <f t="shared" si="4"/>
        <v>2822.4171900000001</v>
      </c>
      <c r="AP11" s="28">
        <f t="shared" si="4"/>
        <v>2259.6903400000001</v>
      </c>
      <c r="AQ11" s="28">
        <f t="shared" si="4"/>
        <v>0</v>
      </c>
      <c r="AR11" s="28">
        <f>AR12+AR13</f>
        <v>6194.4400000000005</v>
      </c>
      <c r="AS11" s="28">
        <f t="shared" si="4"/>
        <v>5881.3</v>
      </c>
      <c r="AT11" s="28">
        <v>0</v>
      </c>
      <c r="AU11" s="28">
        <f t="shared" si="4"/>
        <v>0</v>
      </c>
      <c r="AV11" s="28">
        <f t="shared" si="4"/>
        <v>0</v>
      </c>
      <c r="AW11" s="28">
        <f t="shared" si="4"/>
        <v>192</v>
      </c>
      <c r="AX11" s="28">
        <f t="shared" si="4"/>
        <v>2941.6470199999999</v>
      </c>
      <c r="AY11" s="28">
        <f t="shared" si="4"/>
        <v>121.66673</v>
      </c>
      <c r="AZ11" s="28">
        <f t="shared" si="4"/>
        <v>67.808269999999993</v>
      </c>
      <c r="BA11" s="28">
        <f t="shared" si="4"/>
        <v>0</v>
      </c>
      <c r="BB11" s="28">
        <f t="shared" si="4"/>
        <v>2752.17202</v>
      </c>
      <c r="BC11" s="28">
        <f t="shared" si="4"/>
        <v>0</v>
      </c>
      <c r="BD11" s="28">
        <f t="shared" si="4"/>
        <v>0</v>
      </c>
      <c r="BE11" s="28">
        <f t="shared" si="4"/>
        <v>1306.9070999999999</v>
      </c>
      <c r="BF11" s="28">
        <f t="shared" si="4"/>
        <v>6412.5166600000002</v>
      </c>
      <c r="BG11" s="28">
        <f t="shared" si="4"/>
        <v>0</v>
      </c>
      <c r="BH11" s="28">
        <f t="shared" si="4"/>
        <v>6410.5166600000002</v>
      </c>
      <c r="BI11" s="28">
        <f t="shared" si="4"/>
        <v>14.09634</v>
      </c>
      <c r="BJ11" s="28">
        <f t="shared" si="4"/>
        <v>12.54575</v>
      </c>
      <c r="BK11" s="28">
        <f t="shared" si="4"/>
        <v>0</v>
      </c>
      <c r="BL11" s="28">
        <f t="shared" si="4"/>
        <v>0</v>
      </c>
      <c r="BM11" s="28">
        <f t="shared" si="4"/>
        <v>1.4</v>
      </c>
      <c r="BN11" s="28">
        <f t="shared" si="4"/>
        <v>250.57035999999999</v>
      </c>
      <c r="BO11" s="28">
        <f t="shared" si="4"/>
        <v>0</v>
      </c>
      <c r="BP11" s="28">
        <f t="shared" ref="BP11:EA11" si="5">BP12+BP13</f>
        <v>53.48</v>
      </c>
      <c r="BQ11" s="28">
        <f t="shared" si="5"/>
        <v>6078.4242100000001</v>
      </c>
      <c r="BR11" s="28">
        <f t="shared" si="5"/>
        <v>0</v>
      </c>
      <c r="BS11" s="28">
        <f t="shared" si="5"/>
        <v>0</v>
      </c>
      <c r="BT11" s="28">
        <f t="shared" si="5"/>
        <v>0</v>
      </c>
      <c r="BU11" s="28">
        <f t="shared" si="5"/>
        <v>0</v>
      </c>
      <c r="BV11" s="28">
        <f t="shared" si="5"/>
        <v>0</v>
      </c>
      <c r="BW11" s="28">
        <f t="shared" si="5"/>
        <v>0</v>
      </c>
      <c r="BX11" s="28">
        <f t="shared" si="5"/>
        <v>0</v>
      </c>
      <c r="BY11" s="28">
        <f t="shared" si="5"/>
        <v>0</v>
      </c>
      <c r="BZ11" s="28">
        <f t="shared" si="5"/>
        <v>2</v>
      </c>
      <c r="CA11" s="28">
        <f t="shared" si="5"/>
        <v>0</v>
      </c>
      <c r="CB11" s="28">
        <f t="shared" si="5"/>
        <v>0</v>
      </c>
      <c r="CC11" s="28">
        <f t="shared" si="5"/>
        <v>0</v>
      </c>
      <c r="CD11" s="28">
        <f t="shared" si="5"/>
        <v>2</v>
      </c>
      <c r="CE11" s="28">
        <f t="shared" si="5"/>
        <v>0</v>
      </c>
      <c r="CF11" s="28">
        <f t="shared" si="5"/>
        <v>0</v>
      </c>
      <c r="CG11" s="28">
        <f t="shared" si="5"/>
        <v>0</v>
      </c>
      <c r="CH11" s="28">
        <f>CH12+CH13-CV11</f>
        <v>21249.907379999997</v>
      </c>
      <c r="CI11" s="28">
        <f t="shared" si="5"/>
        <v>0</v>
      </c>
      <c r="CJ11" s="28">
        <f t="shared" si="5"/>
        <v>12861.731699999998</v>
      </c>
      <c r="CK11" s="28">
        <f t="shared" si="5"/>
        <v>1542.5923700000001</v>
      </c>
      <c r="CL11" s="28">
        <f t="shared" si="5"/>
        <v>20.248709999999999</v>
      </c>
      <c r="CM11" s="28">
        <f t="shared" si="5"/>
        <v>34.79</v>
      </c>
      <c r="CN11" s="28">
        <f t="shared" si="5"/>
        <v>0</v>
      </c>
      <c r="CO11" s="28">
        <f t="shared" si="5"/>
        <v>4782.0886</v>
      </c>
      <c r="CP11" s="28">
        <f t="shared" si="5"/>
        <v>20.206</v>
      </c>
      <c r="CQ11" s="28">
        <f t="shared" si="5"/>
        <v>0</v>
      </c>
      <c r="CR11" s="28">
        <f t="shared" si="5"/>
        <v>3882.68604</v>
      </c>
      <c r="CS11" s="28">
        <f t="shared" si="5"/>
        <v>2579.1199799999999</v>
      </c>
      <c r="CT11" s="28">
        <f t="shared" si="5"/>
        <v>2637.18075</v>
      </c>
      <c r="CU11" s="28">
        <f t="shared" si="5"/>
        <v>2840.5187999999998</v>
      </c>
      <c r="CV11" s="28">
        <f>CV12+CV13</f>
        <v>817.26</v>
      </c>
      <c r="CW11" s="28">
        <f t="shared" si="5"/>
        <v>0</v>
      </c>
      <c r="CX11" s="28">
        <f t="shared" si="5"/>
        <v>0</v>
      </c>
      <c r="CY11" s="28">
        <f t="shared" si="5"/>
        <v>687.3</v>
      </c>
      <c r="CZ11" s="28">
        <f t="shared" si="5"/>
        <v>0</v>
      </c>
      <c r="DA11" s="28">
        <f t="shared" si="5"/>
        <v>129.96</v>
      </c>
      <c r="DB11" s="28">
        <f t="shared" si="5"/>
        <v>2845.43613</v>
      </c>
      <c r="DC11" s="28">
        <f t="shared" si="5"/>
        <v>2201.43613</v>
      </c>
      <c r="DD11" s="28">
        <f t="shared" si="5"/>
        <v>0</v>
      </c>
      <c r="DE11" s="28">
        <f t="shared" si="5"/>
        <v>0</v>
      </c>
      <c r="DF11" s="28">
        <f t="shared" si="5"/>
        <v>644</v>
      </c>
      <c r="DG11" s="28">
        <f t="shared" si="5"/>
        <v>0</v>
      </c>
      <c r="DH11" s="28">
        <f t="shared" si="5"/>
        <v>0</v>
      </c>
      <c r="DI11" s="28">
        <f t="shared" si="5"/>
        <v>0</v>
      </c>
      <c r="DJ11" s="28">
        <f t="shared" si="5"/>
        <v>0</v>
      </c>
      <c r="DK11" s="28">
        <f t="shared" si="5"/>
        <v>0</v>
      </c>
      <c r="DL11" s="28">
        <f t="shared" si="5"/>
        <v>0</v>
      </c>
      <c r="DM11" s="28">
        <f t="shared" si="5"/>
        <v>0</v>
      </c>
      <c r="DN11" s="28">
        <f t="shared" si="5"/>
        <v>0</v>
      </c>
      <c r="DO11" s="28">
        <f t="shared" si="5"/>
        <v>0</v>
      </c>
      <c r="DP11" s="28">
        <f t="shared" si="5"/>
        <v>0</v>
      </c>
      <c r="DQ11" s="28">
        <f t="shared" si="5"/>
        <v>0</v>
      </c>
      <c r="DR11" s="28">
        <f t="shared" si="5"/>
        <v>0</v>
      </c>
      <c r="DS11" s="28">
        <f t="shared" si="5"/>
        <v>0</v>
      </c>
      <c r="DT11" s="28">
        <f t="shared" si="5"/>
        <v>0</v>
      </c>
      <c r="DU11" s="28">
        <f t="shared" si="5"/>
        <v>0</v>
      </c>
      <c r="DV11" s="28">
        <f t="shared" si="5"/>
        <v>0</v>
      </c>
      <c r="DW11" s="28">
        <f t="shared" si="5"/>
        <v>0</v>
      </c>
      <c r="DX11" s="28">
        <f t="shared" si="5"/>
        <v>0</v>
      </c>
      <c r="DY11" s="28">
        <f t="shared" si="5"/>
        <v>0</v>
      </c>
      <c r="DZ11" s="28">
        <f t="shared" si="5"/>
        <v>0</v>
      </c>
      <c r="EA11" s="28">
        <f t="shared" si="5"/>
        <v>0</v>
      </c>
      <c r="EB11" s="28">
        <f t="shared" ref="EB11:EK11" si="6">EB12+EB13</f>
        <v>0</v>
      </c>
      <c r="EC11" s="28">
        <f t="shared" si="6"/>
        <v>0</v>
      </c>
      <c r="ED11" s="28">
        <f t="shared" si="6"/>
        <v>0</v>
      </c>
      <c r="EE11" s="28">
        <f t="shared" si="6"/>
        <v>0</v>
      </c>
      <c r="EF11" s="28">
        <f t="shared" si="6"/>
        <v>0</v>
      </c>
      <c r="EG11" s="28">
        <f t="shared" si="6"/>
        <v>0</v>
      </c>
      <c r="EH11" s="28">
        <f t="shared" si="6"/>
        <v>0</v>
      </c>
      <c r="EI11" s="28">
        <f t="shared" si="6"/>
        <v>0</v>
      </c>
      <c r="EJ11" s="28">
        <f t="shared" si="6"/>
        <v>0</v>
      </c>
      <c r="EK11" s="28">
        <f t="shared" si="6"/>
        <v>0</v>
      </c>
    </row>
    <row r="12" spans="1:141" ht="18.75">
      <c r="A12" s="25" t="s">
        <v>9</v>
      </c>
      <c r="B12" s="28">
        <f>AD12+BF12+CH12+DJ12</f>
        <v>53593.412169999996</v>
      </c>
      <c r="C12" s="28">
        <f>AE12+BG12+CI12+DK12</f>
        <v>617.01032999999995</v>
      </c>
      <c r="D12" s="28">
        <f t="shared" ref="D12:U12" si="7">AF12+BH12+CJ12+DL12</f>
        <v>28720.882870000001</v>
      </c>
      <c r="E12" s="28">
        <f t="shared" si="7"/>
        <v>3273.27754</v>
      </c>
      <c r="F12" s="28">
        <f t="shared" si="7"/>
        <v>85.719540000000009</v>
      </c>
      <c r="G12" s="28">
        <f t="shared" si="7"/>
        <v>102.71859000000001</v>
      </c>
      <c r="H12" s="28">
        <f t="shared" si="7"/>
        <v>0</v>
      </c>
      <c r="I12" s="28">
        <f t="shared" si="7"/>
        <v>8837.0746799999997</v>
      </c>
      <c r="J12" s="28">
        <f t="shared" si="7"/>
        <v>1523.6123899999998</v>
      </c>
      <c r="K12" s="28">
        <f t="shared" si="7"/>
        <v>0</v>
      </c>
      <c r="L12" s="28">
        <f t="shared" si="7"/>
        <v>4057.7810399999998</v>
      </c>
      <c r="M12" s="28">
        <f t="shared" si="7"/>
        <v>10821.10709</v>
      </c>
      <c r="N12" s="28">
        <f t="shared" si="7"/>
        <v>4637.1022599999997</v>
      </c>
      <c r="O12" s="28">
        <f t="shared" si="7"/>
        <v>2840.5187999999998</v>
      </c>
      <c r="P12" s="28">
        <f t="shared" si="7"/>
        <v>6819.7000000000007</v>
      </c>
      <c r="Q12" s="28">
        <f t="shared" si="7"/>
        <v>5881.3</v>
      </c>
      <c r="R12" s="28">
        <f t="shared" si="7"/>
        <v>121.14</v>
      </c>
      <c r="S12" s="28">
        <f t="shared" si="7"/>
        <v>687.3</v>
      </c>
      <c r="T12" s="28">
        <f t="shared" si="7"/>
        <v>0</v>
      </c>
      <c r="U12" s="28">
        <f t="shared" si="7"/>
        <v>129.96</v>
      </c>
      <c r="V12" s="28">
        <f>SUM(W12:AB12)</f>
        <v>5561.0694999999996</v>
      </c>
      <c r="W12" s="28">
        <f t="shared" ref="W12:AC12" si="8">AY12+CA12+DC12+EE12</f>
        <v>2323.10286</v>
      </c>
      <c r="X12" s="28">
        <f t="shared" si="8"/>
        <v>67.808269999999993</v>
      </c>
      <c r="Y12" s="28">
        <f t="shared" si="8"/>
        <v>0</v>
      </c>
      <c r="Z12" s="28">
        <f t="shared" si="8"/>
        <v>3170.1583700000001</v>
      </c>
      <c r="AA12" s="28">
        <f t="shared" si="8"/>
        <v>0</v>
      </c>
      <c r="AB12" s="28">
        <f t="shared" si="8"/>
        <v>0</v>
      </c>
      <c r="AC12" s="28">
        <f t="shared" si="8"/>
        <v>1306.9070999999999</v>
      </c>
      <c r="AD12" s="42">
        <f>AE12+AF12+AP12+AQ12+AR12+AX12+BE12+18378.41653-11728.98682-3559.2084</f>
        <v>25218.770540000001</v>
      </c>
      <c r="AE12" s="42">
        <v>617.01032999999995</v>
      </c>
      <c r="AF12" s="42">
        <f>AG12+AH12+AI12+AK12+AL12+AM12+AN12+AO12+AJ12+19.592</f>
        <v>9488.6369200000008</v>
      </c>
      <c r="AG12" s="41">
        <v>1746.59124</v>
      </c>
      <c r="AH12" s="41">
        <v>52.925080000000001</v>
      </c>
      <c r="AI12" s="41">
        <v>67.92859</v>
      </c>
      <c r="AJ12" s="41">
        <v>0</v>
      </c>
      <c r="AK12" s="41">
        <v>4053.58608</v>
      </c>
      <c r="AL12" s="41">
        <v>1252.8360299999999</v>
      </c>
      <c r="AM12" s="41">
        <v>0</v>
      </c>
      <c r="AN12" s="41">
        <v>121.61499999999999</v>
      </c>
      <c r="AO12" s="41">
        <v>2173.5628999999999</v>
      </c>
      <c r="AP12" s="41">
        <v>1999.9215099999999</v>
      </c>
      <c r="AQ12" s="41">
        <v>0</v>
      </c>
      <c r="AR12" s="42">
        <f>SUM(AS12:AW12)</f>
        <v>6002.4400000000005</v>
      </c>
      <c r="AS12" s="41">
        <v>5881.3</v>
      </c>
      <c r="AT12" s="41">
        <v>121.14</v>
      </c>
      <c r="AU12" s="41">
        <v>0</v>
      </c>
      <c r="AV12" s="41">
        <v>0</v>
      </c>
      <c r="AW12" s="41">
        <v>0</v>
      </c>
      <c r="AX12" s="41">
        <f>SUM(AY12:BD12)</f>
        <v>2713.63337</v>
      </c>
      <c r="AY12" s="41">
        <v>121.66673</v>
      </c>
      <c r="AZ12" s="41">
        <v>67.808269999999993</v>
      </c>
      <c r="BA12" s="41">
        <v>0</v>
      </c>
      <c r="BB12" s="41">
        <v>2524.1583700000001</v>
      </c>
      <c r="BC12" s="41">
        <v>0</v>
      </c>
      <c r="BD12" s="41">
        <v>0</v>
      </c>
      <c r="BE12" s="41">
        <v>1306.9070999999999</v>
      </c>
      <c r="BF12" s="35">
        <f>BG12+BH12+BR12+BS12+BZ12+CG12+BT12</f>
        <v>6412.5166600000002</v>
      </c>
      <c r="BG12" s="35">
        <v>0</v>
      </c>
      <c r="BH12" s="35">
        <f>BI12+BJ12+BK12+BL12+BM12+BN12+BO12+BP12+BQ12</f>
        <v>6410.5166600000002</v>
      </c>
      <c r="BI12" s="36">
        <v>14.09634</v>
      </c>
      <c r="BJ12" s="36">
        <v>12.54575</v>
      </c>
      <c r="BK12" s="36">
        <v>0</v>
      </c>
      <c r="BL12" s="36">
        <v>0</v>
      </c>
      <c r="BM12" s="36">
        <v>1.4</v>
      </c>
      <c r="BN12" s="36">
        <v>250.57035999999999</v>
      </c>
      <c r="BO12" s="36">
        <v>0</v>
      </c>
      <c r="BP12" s="36">
        <v>53.48</v>
      </c>
      <c r="BQ12" s="36">
        <v>6078.4242100000001</v>
      </c>
      <c r="BR12" s="36">
        <v>0</v>
      </c>
      <c r="BS12" s="36">
        <v>0</v>
      </c>
      <c r="BT12" s="35">
        <v>0</v>
      </c>
      <c r="BU12" s="36">
        <v>0</v>
      </c>
      <c r="BV12" s="36">
        <v>0</v>
      </c>
      <c r="BW12" s="36">
        <v>0</v>
      </c>
      <c r="BX12" s="36">
        <v>0</v>
      </c>
      <c r="BY12" s="36">
        <v>0</v>
      </c>
      <c r="BZ12" s="36">
        <f>CD12</f>
        <v>2</v>
      </c>
      <c r="CA12" s="36">
        <v>0</v>
      </c>
      <c r="CB12" s="36">
        <v>0</v>
      </c>
      <c r="CC12" s="36">
        <v>0</v>
      </c>
      <c r="CD12" s="36">
        <v>2</v>
      </c>
      <c r="CE12" s="36">
        <v>0</v>
      </c>
      <c r="CF12" s="36">
        <v>0</v>
      </c>
      <c r="CG12" s="36">
        <v>0</v>
      </c>
      <c r="CH12" s="39">
        <f>CI12+CJ12+CT12+CU12+CV12+DB12+DI12</f>
        <v>21962.124969999997</v>
      </c>
      <c r="CI12" s="39">
        <v>0</v>
      </c>
      <c r="CJ12" s="39">
        <f>SUM(CK12:CS12)</f>
        <v>12821.729289999999</v>
      </c>
      <c r="CK12" s="37">
        <v>1512.58996</v>
      </c>
      <c r="CL12" s="37">
        <v>20.248709999999999</v>
      </c>
      <c r="CM12" s="37">
        <v>34.79</v>
      </c>
      <c r="CN12" s="37">
        <v>0</v>
      </c>
      <c r="CO12" s="37">
        <v>4782.0886</v>
      </c>
      <c r="CP12" s="37">
        <v>20.206</v>
      </c>
      <c r="CQ12" s="37">
        <v>0</v>
      </c>
      <c r="CR12" s="37">
        <v>3882.68604</v>
      </c>
      <c r="CS12" s="37">
        <v>2569.1199799999999</v>
      </c>
      <c r="CT12" s="37">
        <v>2637.18075</v>
      </c>
      <c r="CU12" s="37">
        <v>2840.5187999999998</v>
      </c>
      <c r="CV12" s="39">
        <f>CX12+CY12+CZ12+DA12</f>
        <v>817.26</v>
      </c>
      <c r="CW12" s="37">
        <v>0</v>
      </c>
      <c r="CX12" s="37">
        <v>0</v>
      </c>
      <c r="CY12" s="37">
        <f>671.3+16</f>
        <v>687.3</v>
      </c>
      <c r="CZ12" s="37">
        <v>0</v>
      </c>
      <c r="DA12" s="37">
        <v>129.96</v>
      </c>
      <c r="DB12" s="37">
        <f>DC12+DF12</f>
        <v>2845.43613</v>
      </c>
      <c r="DC12" s="37">
        <v>2201.43613</v>
      </c>
      <c r="DD12" s="37">
        <v>0</v>
      </c>
      <c r="DE12" s="37">
        <v>0</v>
      </c>
      <c r="DF12" s="37">
        <v>644</v>
      </c>
      <c r="DG12" s="37">
        <v>0</v>
      </c>
      <c r="DH12" s="37">
        <v>0</v>
      </c>
      <c r="DI12" s="37">
        <v>0</v>
      </c>
      <c r="DJ12" s="29">
        <f>DK12+DL12</f>
        <v>0</v>
      </c>
      <c r="DK12" s="29">
        <v>0</v>
      </c>
      <c r="DL12" s="29">
        <f>SUM(DM12:DU12)</f>
        <v>0</v>
      </c>
      <c r="DM12" s="30">
        <v>0</v>
      </c>
      <c r="DN12" s="30">
        <v>0</v>
      </c>
      <c r="DO12" s="30">
        <v>0</v>
      </c>
      <c r="DP12" s="30">
        <v>0</v>
      </c>
      <c r="DQ12" s="30">
        <v>0</v>
      </c>
      <c r="DR12" s="30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29">
        <v>0</v>
      </c>
      <c r="DY12" s="30">
        <v>0</v>
      </c>
      <c r="DZ12" s="30">
        <v>0</v>
      </c>
      <c r="EA12" s="30">
        <v>0</v>
      </c>
      <c r="EB12" s="30">
        <v>0</v>
      </c>
      <c r="EC12" s="30">
        <v>0</v>
      </c>
      <c r="ED12" s="30">
        <v>0</v>
      </c>
      <c r="EE12" s="30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</row>
    <row r="13" spans="1:141" s="203" customFormat="1" ht="18.75">
      <c r="A13" s="202" t="s">
        <v>10</v>
      </c>
      <c r="B13" s="28">
        <f t="shared" ref="B13:BM13" si="9">SUM(B15:B22)</f>
        <v>7641.2211900000002</v>
      </c>
      <c r="C13" s="28">
        <f t="shared" si="9"/>
        <v>0</v>
      </c>
      <c r="D13" s="28">
        <f t="shared" si="9"/>
        <v>6865.1223199999995</v>
      </c>
      <c r="E13" s="28">
        <f t="shared" si="9"/>
        <v>430.38216</v>
      </c>
      <c r="F13" s="28">
        <f t="shared" si="9"/>
        <v>22.064900000000002</v>
      </c>
      <c r="G13" s="28">
        <f t="shared" si="9"/>
        <v>152.45547999999999</v>
      </c>
      <c r="H13" s="28">
        <f t="shared" si="9"/>
        <v>0</v>
      </c>
      <c r="I13" s="28">
        <f t="shared" si="9"/>
        <v>4302.1198399999994</v>
      </c>
      <c r="J13" s="28">
        <f t="shared" si="9"/>
        <v>1246.7456499999998</v>
      </c>
      <c r="K13" s="28">
        <f t="shared" si="9"/>
        <v>0</v>
      </c>
      <c r="L13" s="28">
        <f t="shared" si="9"/>
        <v>4.5</v>
      </c>
      <c r="M13" s="28">
        <f t="shared" si="9"/>
        <v>658.85428999999999</v>
      </c>
      <c r="N13" s="28">
        <f t="shared" si="9"/>
        <v>259.76882999999998</v>
      </c>
      <c r="O13" s="28">
        <f t="shared" si="9"/>
        <v>0</v>
      </c>
      <c r="P13" s="28">
        <f t="shared" si="9"/>
        <v>192</v>
      </c>
      <c r="Q13" s="28">
        <f t="shared" si="9"/>
        <v>0</v>
      </c>
      <c r="R13" s="28">
        <f t="shared" si="9"/>
        <v>0</v>
      </c>
      <c r="S13" s="28">
        <f t="shared" si="9"/>
        <v>0</v>
      </c>
      <c r="T13" s="28">
        <f t="shared" si="9"/>
        <v>0</v>
      </c>
      <c r="U13" s="28">
        <f t="shared" si="9"/>
        <v>192</v>
      </c>
      <c r="V13" s="28">
        <f t="shared" si="9"/>
        <v>228.01364999999998</v>
      </c>
      <c r="W13" s="28">
        <f t="shared" si="9"/>
        <v>0</v>
      </c>
      <c r="X13" s="28">
        <f t="shared" si="9"/>
        <v>0</v>
      </c>
      <c r="Y13" s="28">
        <f t="shared" si="9"/>
        <v>0</v>
      </c>
      <c r="Z13" s="28">
        <f t="shared" si="9"/>
        <v>228.01364999999998</v>
      </c>
      <c r="AA13" s="28">
        <f t="shared" si="9"/>
        <v>0</v>
      </c>
      <c r="AB13" s="28">
        <f t="shared" si="9"/>
        <v>0</v>
      </c>
      <c r="AC13" s="28">
        <f t="shared" si="9"/>
        <v>0</v>
      </c>
      <c r="AD13" s="28">
        <f t="shared" si="9"/>
        <v>7536.1787800000002</v>
      </c>
      <c r="AE13" s="28">
        <f t="shared" si="9"/>
        <v>0</v>
      </c>
      <c r="AF13" s="28">
        <f t="shared" si="9"/>
        <v>6825.1199099999994</v>
      </c>
      <c r="AG13" s="28">
        <f t="shared" si="9"/>
        <v>400.37975</v>
      </c>
      <c r="AH13" s="28">
        <f t="shared" si="9"/>
        <v>22.064900000000002</v>
      </c>
      <c r="AI13" s="28">
        <f t="shared" si="9"/>
        <v>152.45547999999999</v>
      </c>
      <c r="AJ13" s="28">
        <f t="shared" si="9"/>
        <v>0</v>
      </c>
      <c r="AK13" s="28">
        <f t="shared" si="9"/>
        <v>4302.1198399999994</v>
      </c>
      <c r="AL13" s="28">
        <f t="shared" si="9"/>
        <v>1246.7456499999998</v>
      </c>
      <c r="AM13" s="28">
        <f t="shared" si="9"/>
        <v>0</v>
      </c>
      <c r="AN13" s="28">
        <f t="shared" si="9"/>
        <v>4.5</v>
      </c>
      <c r="AO13" s="28">
        <f t="shared" si="9"/>
        <v>648.85428999999999</v>
      </c>
      <c r="AP13" s="28">
        <f t="shared" si="9"/>
        <v>259.76882999999998</v>
      </c>
      <c r="AQ13" s="28">
        <f t="shared" si="9"/>
        <v>0</v>
      </c>
      <c r="AR13" s="28">
        <f t="shared" si="9"/>
        <v>192</v>
      </c>
      <c r="AS13" s="28">
        <f t="shared" si="9"/>
        <v>0</v>
      </c>
      <c r="AT13" s="28">
        <f t="shared" si="9"/>
        <v>0</v>
      </c>
      <c r="AU13" s="28">
        <f t="shared" si="9"/>
        <v>0</v>
      </c>
      <c r="AV13" s="28">
        <f t="shared" si="9"/>
        <v>0</v>
      </c>
      <c r="AW13" s="28">
        <f t="shared" si="9"/>
        <v>192</v>
      </c>
      <c r="AX13" s="28">
        <f t="shared" si="9"/>
        <v>228.01364999999998</v>
      </c>
      <c r="AY13" s="28">
        <f t="shared" si="9"/>
        <v>0</v>
      </c>
      <c r="AZ13" s="28">
        <f t="shared" si="9"/>
        <v>0</v>
      </c>
      <c r="BA13" s="28">
        <f t="shared" si="9"/>
        <v>0</v>
      </c>
      <c r="BB13" s="28">
        <f t="shared" si="9"/>
        <v>228.01364999999998</v>
      </c>
      <c r="BC13" s="28">
        <f t="shared" si="9"/>
        <v>0</v>
      </c>
      <c r="BD13" s="28">
        <f t="shared" si="9"/>
        <v>0</v>
      </c>
      <c r="BE13" s="28">
        <f t="shared" si="9"/>
        <v>0</v>
      </c>
      <c r="BF13" s="28">
        <f t="shared" si="9"/>
        <v>0</v>
      </c>
      <c r="BG13" s="28">
        <f t="shared" si="9"/>
        <v>0</v>
      </c>
      <c r="BH13" s="28">
        <f t="shared" si="9"/>
        <v>0</v>
      </c>
      <c r="BI13" s="28">
        <f t="shared" si="9"/>
        <v>0</v>
      </c>
      <c r="BJ13" s="28">
        <f t="shared" si="9"/>
        <v>0</v>
      </c>
      <c r="BK13" s="28">
        <f t="shared" si="9"/>
        <v>0</v>
      </c>
      <c r="BL13" s="28">
        <f t="shared" si="9"/>
        <v>0</v>
      </c>
      <c r="BM13" s="28">
        <f t="shared" si="9"/>
        <v>0</v>
      </c>
      <c r="BN13" s="28">
        <f t="shared" ref="BN13:DY13" si="10">SUM(BN15:BN22)</f>
        <v>0</v>
      </c>
      <c r="BO13" s="28">
        <f t="shared" si="10"/>
        <v>0</v>
      </c>
      <c r="BP13" s="28">
        <f t="shared" si="10"/>
        <v>0</v>
      </c>
      <c r="BQ13" s="28">
        <f t="shared" si="10"/>
        <v>0</v>
      </c>
      <c r="BR13" s="28">
        <f t="shared" si="10"/>
        <v>0</v>
      </c>
      <c r="BS13" s="28">
        <f t="shared" si="10"/>
        <v>0</v>
      </c>
      <c r="BT13" s="28">
        <f t="shared" si="10"/>
        <v>0</v>
      </c>
      <c r="BU13" s="28">
        <f t="shared" si="10"/>
        <v>0</v>
      </c>
      <c r="BV13" s="28">
        <f t="shared" si="10"/>
        <v>0</v>
      </c>
      <c r="BW13" s="28">
        <f t="shared" si="10"/>
        <v>0</v>
      </c>
      <c r="BX13" s="28">
        <f t="shared" si="10"/>
        <v>0</v>
      </c>
      <c r="BY13" s="28">
        <f t="shared" si="10"/>
        <v>0</v>
      </c>
      <c r="BZ13" s="28">
        <f t="shared" si="10"/>
        <v>0</v>
      </c>
      <c r="CA13" s="28">
        <f t="shared" si="10"/>
        <v>0</v>
      </c>
      <c r="CB13" s="28">
        <f t="shared" si="10"/>
        <v>0</v>
      </c>
      <c r="CC13" s="28">
        <f t="shared" si="10"/>
        <v>0</v>
      </c>
      <c r="CD13" s="28">
        <f t="shared" si="10"/>
        <v>0</v>
      </c>
      <c r="CE13" s="28">
        <f t="shared" si="10"/>
        <v>0</v>
      </c>
      <c r="CF13" s="28">
        <f t="shared" si="10"/>
        <v>0</v>
      </c>
      <c r="CG13" s="28">
        <f t="shared" si="10"/>
        <v>0</v>
      </c>
      <c r="CH13" s="28">
        <f t="shared" si="10"/>
        <v>105.04241</v>
      </c>
      <c r="CI13" s="28">
        <f t="shared" si="10"/>
        <v>0</v>
      </c>
      <c r="CJ13" s="28">
        <f t="shared" si="10"/>
        <v>40.002409999999998</v>
      </c>
      <c r="CK13" s="28">
        <f t="shared" si="10"/>
        <v>30.002410000000001</v>
      </c>
      <c r="CL13" s="28">
        <f t="shared" si="10"/>
        <v>0</v>
      </c>
      <c r="CM13" s="28">
        <f t="shared" si="10"/>
        <v>0</v>
      </c>
      <c r="CN13" s="28">
        <f t="shared" si="10"/>
        <v>0</v>
      </c>
      <c r="CO13" s="28">
        <f t="shared" si="10"/>
        <v>0</v>
      </c>
      <c r="CP13" s="28">
        <f t="shared" si="10"/>
        <v>0</v>
      </c>
      <c r="CQ13" s="28">
        <f t="shared" si="10"/>
        <v>0</v>
      </c>
      <c r="CR13" s="28">
        <f t="shared" si="10"/>
        <v>0</v>
      </c>
      <c r="CS13" s="28">
        <f t="shared" si="10"/>
        <v>10</v>
      </c>
      <c r="CT13" s="28">
        <f t="shared" si="10"/>
        <v>0</v>
      </c>
      <c r="CU13" s="28">
        <f t="shared" si="10"/>
        <v>0</v>
      </c>
      <c r="CV13" s="28">
        <f t="shared" si="10"/>
        <v>0</v>
      </c>
      <c r="CW13" s="28">
        <f t="shared" si="10"/>
        <v>0</v>
      </c>
      <c r="CX13" s="28">
        <f t="shared" si="10"/>
        <v>0</v>
      </c>
      <c r="CY13" s="28">
        <f t="shared" si="10"/>
        <v>0</v>
      </c>
      <c r="CZ13" s="28">
        <f t="shared" si="10"/>
        <v>0</v>
      </c>
      <c r="DA13" s="28">
        <f t="shared" si="10"/>
        <v>0</v>
      </c>
      <c r="DB13" s="28">
        <f t="shared" si="10"/>
        <v>0</v>
      </c>
      <c r="DC13" s="28">
        <f t="shared" si="10"/>
        <v>0</v>
      </c>
      <c r="DD13" s="28">
        <f t="shared" si="10"/>
        <v>0</v>
      </c>
      <c r="DE13" s="28">
        <f t="shared" si="10"/>
        <v>0</v>
      </c>
      <c r="DF13" s="28">
        <f t="shared" si="10"/>
        <v>0</v>
      </c>
      <c r="DG13" s="28">
        <f t="shared" si="10"/>
        <v>0</v>
      </c>
      <c r="DH13" s="28">
        <f t="shared" si="10"/>
        <v>0</v>
      </c>
      <c r="DI13" s="28">
        <f t="shared" si="10"/>
        <v>0</v>
      </c>
      <c r="DJ13" s="28">
        <f t="shared" si="10"/>
        <v>0</v>
      </c>
      <c r="DK13" s="28">
        <f t="shared" si="10"/>
        <v>0</v>
      </c>
      <c r="DL13" s="28">
        <f t="shared" si="10"/>
        <v>0</v>
      </c>
      <c r="DM13" s="28">
        <f t="shared" si="10"/>
        <v>0</v>
      </c>
      <c r="DN13" s="28">
        <f t="shared" si="10"/>
        <v>0</v>
      </c>
      <c r="DO13" s="28">
        <f t="shared" si="10"/>
        <v>0</v>
      </c>
      <c r="DP13" s="28">
        <f t="shared" si="10"/>
        <v>0</v>
      </c>
      <c r="DQ13" s="28">
        <f t="shared" si="10"/>
        <v>0</v>
      </c>
      <c r="DR13" s="28">
        <f t="shared" si="10"/>
        <v>0</v>
      </c>
      <c r="DS13" s="28">
        <f t="shared" si="10"/>
        <v>0</v>
      </c>
      <c r="DT13" s="28">
        <f t="shared" si="10"/>
        <v>0</v>
      </c>
      <c r="DU13" s="28">
        <f t="shared" si="10"/>
        <v>0</v>
      </c>
      <c r="DV13" s="28">
        <f t="shared" si="10"/>
        <v>0</v>
      </c>
      <c r="DW13" s="28">
        <f t="shared" si="10"/>
        <v>0</v>
      </c>
      <c r="DX13" s="28">
        <f t="shared" si="10"/>
        <v>0</v>
      </c>
      <c r="DY13" s="28">
        <f t="shared" si="10"/>
        <v>0</v>
      </c>
      <c r="DZ13" s="28">
        <f t="shared" ref="DZ13:EK13" si="11">SUM(DZ15:DZ22)</f>
        <v>0</v>
      </c>
      <c r="EA13" s="28">
        <f t="shared" si="11"/>
        <v>0</v>
      </c>
      <c r="EB13" s="28">
        <f t="shared" si="11"/>
        <v>0</v>
      </c>
      <c r="EC13" s="28">
        <f t="shared" si="11"/>
        <v>0</v>
      </c>
      <c r="ED13" s="28">
        <f t="shared" si="11"/>
        <v>0</v>
      </c>
      <c r="EE13" s="28">
        <f t="shared" si="11"/>
        <v>0</v>
      </c>
      <c r="EF13" s="28">
        <f t="shared" si="11"/>
        <v>0</v>
      </c>
      <c r="EG13" s="28">
        <f t="shared" si="11"/>
        <v>0</v>
      </c>
      <c r="EH13" s="28">
        <f t="shared" si="11"/>
        <v>0</v>
      </c>
      <c r="EI13" s="28">
        <f t="shared" si="11"/>
        <v>0</v>
      </c>
      <c r="EJ13" s="28">
        <f t="shared" si="11"/>
        <v>0</v>
      </c>
      <c r="EK13" s="28">
        <f t="shared" si="11"/>
        <v>0</v>
      </c>
    </row>
    <row r="14" spans="1:141" ht="19.5">
      <c r="A14" s="26" t="s">
        <v>11</v>
      </c>
      <c r="B14" s="204"/>
      <c r="C14" s="204"/>
      <c r="D14" s="204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4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50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50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33"/>
      <c r="BG14" s="33"/>
      <c r="BH14" s="33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3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40"/>
      <c r="CI14" s="40"/>
      <c r="CJ14" s="40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40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1"/>
      <c r="DK14" s="31"/>
      <c r="DL14" s="31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1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</row>
    <row r="15" spans="1:141" ht="18.75">
      <c r="A15" s="27" t="s">
        <v>59</v>
      </c>
      <c r="B15" s="28">
        <f t="shared" ref="B15:B22" si="12">AD15+BF15+CH15+DJ15</f>
        <v>392.47304000000003</v>
      </c>
      <c r="C15" s="28">
        <f t="shared" ref="C15:Q15" si="13">AE15+BG15+CI15+DK15</f>
        <v>0</v>
      </c>
      <c r="D15" s="28">
        <f t="shared" si="13"/>
        <v>344.47304000000003</v>
      </c>
      <c r="E15" s="28">
        <f t="shared" si="13"/>
        <v>44.463340000000002</v>
      </c>
      <c r="F15" s="28">
        <f t="shared" si="13"/>
        <v>0</v>
      </c>
      <c r="G15" s="28">
        <f t="shared" si="13"/>
        <v>19.001449999999998</v>
      </c>
      <c r="H15" s="28">
        <f t="shared" si="13"/>
        <v>0</v>
      </c>
      <c r="I15" s="28">
        <f t="shared" si="13"/>
        <v>196.9</v>
      </c>
      <c r="J15" s="28">
        <f t="shared" si="13"/>
        <v>70.108249999999998</v>
      </c>
      <c r="K15" s="28">
        <f t="shared" si="13"/>
        <v>0</v>
      </c>
      <c r="L15" s="28">
        <f t="shared" si="13"/>
        <v>0</v>
      </c>
      <c r="M15" s="28">
        <f t="shared" si="13"/>
        <v>2</v>
      </c>
      <c r="N15" s="28">
        <f t="shared" si="13"/>
        <v>0</v>
      </c>
      <c r="O15" s="28">
        <f t="shared" si="13"/>
        <v>0</v>
      </c>
      <c r="P15" s="28">
        <f t="shared" si="13"/>
        <v>48</v>
      </c>
      <c r="Q15" s="28">
        <f t="shared" si="13"/>
        <v>0</v>
      </c>
      <c r="R15" s="28">
        <f t="shared" ref="R15:U15" si="14">AT15+BV15+CX15+DZ15</f>
        <v>0</v>
      </c>
      <c r="S15" s="28">
        <f t="shared" si="14"/>
        <v>0</v>
      </c>
      <c r="T15" s="28">
        <f t="shared" si="14"/>
        <v>0</v>
      </c>
      <c r="U15" s="28">
        <f t="shared" si="14"/>
        <v>48</v>
      </c>
      <c r="V15" s="28">
        <f t="shared" ref="V15" si="15">SUM(W15:AB15)</f>
        <v>0</v>
      </c>
      <c r="W15" s="28">
        <f t="shared" ref="W15:AC15" si="16">AY15+CA15+DC15+EE15</f>
        <v>0</v>
      </c>
      <c r="X15" s="28">
        <f t="shared" si="16"/>
        <v>0</v>
      </c>
      <c r="Y15" s="28">
        <f t="shared" si="16"/>
        <v>0</v>
      </c>
      <c r="Z15" s="28">
        <f t="shared" si="16"/>
        <v>0</v>
      </c>
      <c r="AA15" s="28">
        <f t="shared" si="16"/>
        <v>0</v>
      </c>
      <c r="AB15" s="28">
        <f t="shared" si="16"/>
        <v>0</v>
      </c>
      <c r="AC15" s="28">
        <f t="shared" si="16"/>
        <v>0</v>
      </c>
      <c r="AD15" s="201">
        <f>AE15+AF15+AP15+AQ15+AR15+AX15+BE15</f>
        <v>390.47304000000003</v>
      </c>
      <c r="AE15" s="197">
        <v>0</v>
      </c>
      <c r="AF15" s="197">
        <f>AG15+AH15+AI15+AK15+AL15+AM15+AN15+AO15+AJ15+12</f>
        <v>342.47304000000003</v>
      </c>
      <c r="AG15" s="198">
        <v>44.463340000000002</v>
      </c>
      <c r="AH15" s="197">
        <v>0</v>
      </c>
      <c r="AI15" s="197">
        <v>19.001449999999998</v>
      </c>
      <c r="AJ15" s="197">
        <v>0</v>
      </c>
      <c r="AK15" s="199">
        <v>196.9</v>
      </c>
      <c r="AL15" s="200">
        <v>70.108249999999998</v>
      </c>
      <c r="AM15" s="197">
        <v>0</v>
      </c>
      <c r="AN15" s="197">
        <v>0</v>
      </c>
      <c r="AO15" s="197">
        <v>0</v>
      </c>
      <c r="AP15" s="197">
        <v>0</v>
      </c>
      <c r="AQ15" s="197">
        <v>0</v>
      </c>
      <c r="AR15" s="201">
        <f t="shared" ref="AR15" si="17">SUM(AS15:AW15)</f>
        <v>48</v>
      </c>
      <c r="AS15" s="197">
        <v>0</v>
      </c>
      <c r="AT15" s="197">
        <v>0</v>
      </c>
      <c r="AU15" s="197">
        <v>0</v>
      </c>
      <c r="AV15" s="197">
        <v>0</v>
      </c>
      <c r="AW15" s="197">
        <v>48</v>
      </c>
      <c r="AX15" s="41">
        <f t="shared" ref="AX15" si="18">SUM(AY15:BD15)</f>
        <v>0</v>
      </c>
      <c r="AY15" s="41">
        <v>0</v>
      </c>
      <c r="AZ15" s="41">
        <v>0</v>
      </c>
      <c r="BA15" s="41">
        <v>0</v>
      </c>
      <c r="BB15" s="41">
        <v>0</v>
      </c>
      <c r="BC15" s="41">
        <v>0</v>
      </c>
      <c r="BD15" s="41">
        <v>0</v>
      </c>
      <c r="BE15" s="41">
        <v>0</v>
      </c>
      <c r="BF15" s="35">
        <f t="shared" ref="BF15" si="19">BG15+BH15+BR15+BS15+BZ15+CG15+BT15</f>
        <v>0</v>
      </c>
      <c r="BG15" s="35">
        <v>0</v>
      </c>
      <c r="BH15" s="35">
        <f t="shared" ref="BH15" si="20">BI15+BJ15+BK15+BL15+BM15+BN15+BO15+BP15+BQ15</f>
        <v>0</v>
      </c>
      <c r="BI15" s="36">
        <v>0</v>
      </c>
      <c r="BJ15" s="36">
        <v>0</v>
      </c>
      <c r="BK15" s="36">
        <v>0</v>
      </c>
      <c r="BL15" s="36">
        <v>0</v>
      </c>
      <c r="BM15" s="36">
        <v>0</v>
      </c>
      <c r="BN15" s="36">
        <v>0</v>
      </c>
      <c r="BO15" s="36">
        <v>0</v>
      </c>
      <c r="BP15" s="36">
        <v>0</v>
      </c>
      <c r="BQ15" s="36">
        <v>0</v>
      </c>
      <c r="BR15" s="36">
        <v>0</v>
      </c>
      <c r="BS15" s="36">
        <v>0</v>
      </c>
      <c r="BT15" s="35">
        <v>0</v>
      </c>
      <c r="BU15" s="36">
        <v>0</v>
      </c>
      <c r="BV15" s="36">
        <v>0</v>
      </c>
      <c r="BW15" s="36">
        <v>0</v>
      </c>
      <c r="BX15" s="36">
        <v>0</v>
      </c>
      <c r="BY15" s="36">
        <v>0</v>
      </c>
      <c r="BZ15" s="36">
        <v>0</v>
      </c>
      <c r="CA15" s="36">
        <v>0</v>
      </c>
      <c r="CB15" s="36">
        <v>0</v>
      </c>
      <c r="CC15" s="36">
        <v>0</v>
      </c>
      <c r="CD15" s="36">
        <v>0</v>
      </c>
      <c r="CE15" s="36">
        <v>0</v>
      </c>
      <c r="CF15" s="36">
        <v>0</v>
      </c>
      <c r="CG15" s="36">
        <v>0</v>
      </c>
      <c r="CH15" s="39">
        <f t="shared" ref="CH15" si="21">CI15+CJ15+CT15+CU15+CV15+DC15+DI15</f>
        <v>2</v>
      </c>
      <c r="CI15" s="39">
        <v>0</v>
      </c>
      <c r="CJ15" s="39">
        <f t="shared" ref="CJ15" si="22">SUM(CK15:CS15)</f>
        <v>2</v>
      </c>
      <c r="CK15" s="37">
        <v>0</v>
      </c>
      <c r="CL15" s="37">
        <v>0</v>
      </c>
      <c r="CM15" s="37">
        <v>0</v>
      </c>
      <c r="CN15" s="37">
        <v>0</v>
      </c>
      <c r="CO15" s="37">
        <v>0</v>
      </c>
      <c r="CP15" s="37">
        <v>0</v>
      </c>
      <c r="CQ15" s="37">
        <v>0</v>
      </c>
      <c r="CR15" s="37">
        <v>0</v>
      </c>
      <c r="CS15" s="37">
        <v>2</v>
      </c>
      <c r="CT15" s="37">
        <v>0</v>
      </c>
      <c r="CU15" s="37">
        <v>0</v>
      </c>
      <c r="CV15" s="39">
        <f t="shared" ref="CV15" si="23">CX15+CY15+CZ15+DA15</f>
        <v>0</v>
      </c>
      <c r="CW15" s="37">
        <v>0</v>
      </c>
      <c r="CX15" s="37">
        <v>0</v>
      </c>
      <c r="CY15" s="37">
        <v>0</v>
      </c>
      <c r="CZ15" s="37">
        <v>0</v>
      </c>
      <c r="DA15" s="37">
        <v>0</v>
      </c>
      <c r="DB15" s="37">
        <f t="shared" ref="DB15" si="24">DF15</f>
        <v>0</v>
      </c>
      <c r="DC15" s="37">
        <v>0</v>
      </c>
      <c r="DD15" s="37">
        <v>0</v>
      </c>
      <c r="DE15" s="37">
        <v>0</v>
      </c>
      <c r="DF15" s="37">
        <v>0</v>
      </c>
      <c r="DG15" s="37">
        <v>0</v>
      </c>
      <c r="DH15" s="37">
        <v>0</v>
      </c>
      <c r="DI15" s="37">
        <v>0</v>
      </c>
      <c r="DJ15" s="29">
        <f t="shared" ref="DJ15" si="25">DK15+DL15</f>
        <v>0</v>
      </c>
      <c r="DK15" s="29">
        <v>0</v>
      </c>
      <c r="DL15" s="29">
        <f t="shared" ref="DL15" si="26">SUM(DM15:DU15)</f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0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29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0">
        <v>0</v>
      </c>
      <c r="EE15" s="30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</row>
    <row r="16" spans="1:141" ht="18.75">
      <c r="A16" s="27" t="s">
        <v>58</v>
      </c>
      <c r="B16" s="28">
        <f t="shared" si="12"/>
        <v>926.72225999999989</v>
      </c>
      <c r="C16" s="28">
        <f t="shared" ref="C16:L22" si="27">AE16+BG16+CI16+DK16</f>
        <v>0</v>
      </c>
      <c r="D16" s="28">
        <f t="shared" si="27"/>
        <v>824.71865999999989</v>
      </c>
      <c r="E16" s="28">
        <f t="shared" si="27"/>
        <v>57.361789999999999</v>
      </c>
      <c r="F16" s="28">
        <f t="shared" si="27"/>
        <v>4.875</v>
      </c>
      <c r="G16" s="28">
        <f t="shared" si="27"/>
        <v>52.58128</v>
      </c>
      <c r="H16" s="28">
        <f t="shared" si="27"/>
        <v>0</v>
      </c>
      <c r="I16" s="28">
        <f t="shared" si="27"/>
        <v>493.61649</v>
      </c>
      <c r="J16" s="28">
        <f t="shared" si="27"/>
        <v>197.7841</v>
      </c>
      <c r="K16" s="28">
        <f t="shared" si="27"/>
        <v>0</v>
      </c>
      <c r="L16" s="28">
        <f t="shared" si="27"/>
        <v>4.5</v>
      </c>
      <c r="M16" s="28">
        <f t="shared" ref="M16:V22" si="28">AO16+BQ16+CS16+DU16</f>
        <v>2</v>
      </c>
      <c r="N16" s="28">
        <f t="shared" si="28"/>
        <v>10.8</v>
      </c>
      <c r="O16" s="28">
        <f t="shared" si="28"/>
        <v>0</v>
      </c>
      <c r="P16" s="28">
        <f t="shared" si="28"/>
        <v>48</v>
      </c>
      <c r="Q16" s="28">
        <f t="shared" si="28"/>
        <v>0</v>
      </c>
      <c r="R16" s="28">
        <f t="shared" si="28"/>
        <v>0</v>
      </c>
      <c r="S16" s="28">
        <f t="shared" si="28"/>
        <v>0</v>
      </c>
      <c r="T16" s="28">
        <f t="shared" si="28"/>
        <v>0</v>
      </c>
      <c r="U16" s="28">
        <f t="shared" si="28"/>
        <v>48</v>
      </c>
      <c r="V16" s="28">
        <f t="shared" ref="V16:V22" si="29">SUM(W16:AB16)</f>
        <v>30.5</v>
      </c>
      <c r="W16" s="28">
        <f t="shared" ref="W16:AC22" si="30">AY16+CA16+DC16+EE16</f>
        <v>0</v>
      </c>
      <c r="X16" s="28">
        <f t="shared" si="30"/>
        <v>0</v>
      </c>
      <c r="Y16" s="28">
        <f t="shared" si="30"/>
        <v>0</v>
      </c>
      <c r="Z16" s="28">
        <f t="shared" si="30"/>
        <v>30.5</v>
      </c>
      <c r="AA16" s="28">
        <f t="shared" si="30"/>
        <v>0</v>
      </c>
      <c r="AB16" s="28">
        <f t="shared" si="30"/>
        <v>0</v>
      </c>
      <c r="AC16" s="28">
        <f t="shared" si="30"/>
        <v>0</v>
      </c>
      <c r="AD16" s="201">
        <f>AE16+AF16+AP16+AQ16+AR16+AX16+BE16+12.7036</f>
        <v>911.17225999999994</v>
      </c>
      <c r="AE16" s="197">
        <v>0</v>
      </c>
      <c r="AF16" s="197">
        <f>AG16+AH16+AI16+AK16+AL16+AM16+AN16+AO16+AJ16+12</f>
        <v>809.16865999999993</v>
      </c>
      <c r="AG16" s="198">
        <v>43.811790000000002</v>
      </c>
      <c r="AH16" s="197">
        <v>4.875</v>
      </c>
      <c r="AI16" s="197">
        <v>52.58128</v>
      </c>
      <c r="AJ16" s="197">
        <v>0</v>
      </c>
      <c r="AK16" s="199">
        <v>493.61649</v>
      </c>
      <c r="AL16" s="200">
        <v>197.7841</v>
      </c>
      <c r="AM16" s="197">
        <v>0</v>
      </c>
      <c r="AN16" s="197">
        <v>4.5</v>
      </c>
      <c r="AO16" s="197">
        <v>0</v>
      </c>
      <c r="AP16" s="197">
        <v>10.8</v>
      </c>
      <c r="AQ16" s="197">
        <v>0</v>
      </c>
      <c r="AR16" s="201">
        <f t="shared" ref="AR16:AR22" si="31">SUM(AS16:AW16)</f>
        <v>48</v>
      </c>
      <c r="AS16" s="197">
        <v>0</v>
      </c>
      <c r="AT16" s="197">
        <v>0</v>
      </c>
      <c r="AU16" s="197">
        <v>0</v>
      </c>
      <c r="AV16" s="197">
        <v>0</v>
      </c>
      <c r="AW16" s="197">
        <v>48</v>
      </c>
      <c r="AX16" s="41">
        <f t="shared" ref="AX16:AX22" si="32">SUM(AY16:BD16)</f>
        <v>30.5</v>
      </c>
      <c r="AY16" s="41">
        <v>0</v>
      </c>
      <c r="AZ16" s="41">
        <v>0</v>
      </c>
      <c r="BA16" s="41">
        <v>0</v>
      </c>
      <c r="BB16" s="41">
        <v>30.5</v>
      </c>
      <c r="BC16" s="41">
        <v>0</v>
      </c>
      <c r="BD16" s="41">
        <v>0</v>
      </c>
      <c r="BE16" s="41">
        <v>0</v>
      </c>
      <c r="BF16" s="35">
        <f t="shared" ref="BF16:BF22" si="33">BG16+BH16+BR16+BS16+BZ16+CG16+BT16</f>
        <v>0</v>
      </c>
      <c r="BG16" s="35">
        <v>0</v>
      </c>
      <c r="BH16" s="35">
        <f t="shared" ref="BH16:BH22" si="34">BI16+BJ16+BK16+BL16+BM16+BN16+BO16+BP16+BQ16</f>
        <v>0</v>
      </c>
      <c r="BI16" s="36">
        <v>0</v>
      </c>
      <c r="BJ16" s="36">
        <v>0</v>
      </c>
      <c r="BK16" s="36">
        <v>0</v>
      </c>
      <c r="BL16" s="36">
        <v>0</v>
      </c>
      <c r="BM16" s="36">
        <v>0</v>
      </c>
      <c r="BN16" s="36">
        <v>0</v>
      </c>
      <c r="BO16" s="36">
        <v>0</v>
      </c>
      <c r="BP16" s="36">
        <v>0</v>
      </c>
      <c r="BQ16" s="36">
        <v>0</v>
      </c>
      <c r="BR16" s="36">
        <v>0</v>
      </c>
      <c r="BS16" s="36">
        <v>0</v>
      </c>
      <c r="BT16" s="35">
        <v>0</v>
      </c>
      <c r="BU16" s="36">
        <v>0</v>
      </c>
      <c r="BV16" s="36">
        <v>0</v>
      </c>
      <c r="BW16" s="36">
        <v>0</v>
      </c>
      <c r="BX16" s="36">
        <v>0</v>
      </c>
      <c r="BY16" s="36">
        <v>0</v>
      </c>
      <c r="BZ16" s="36">
        <v>0</v>
      </c>
      <c r="CA16" s="36">
        <v>0</v>
      </c>
      <c r="CB16" s="36">
        <v>0</v>
      </c>
      <c r="CC16" s="36">
        <v>0</v>
      </c>
      <c r="CD16" s="36">
        <v>0</v>
      </c>
      <c r="CE16" s="36">
        <v>0</v>
      </c>
      <c r="CF16" s="36">
        <v>0</v>
      </c>
      <c r="CG16" s="36">
        <v>0</v>
      </c>
      <c r="CH16" s="39">
        <f>CI16+CJ16+CT16+CU16+CV16+DC16+DI16</f>
        <v>15.55</v>
      </c>
      <c r="CI16" s="39">
        <v>0</v>
      </c>
      <c r="CJ16" s="39">
        <f t="shared" ref="CJ16:CJ22" si="35">SUM(CK16:CS16)</f>
        <v>15.55</v>
      </c>
      <c r="CK16" s="37">
        <v>13.55</v>
      </c>
      <c r="CL16" s="37">
        <v>0</v>
      </c>
      <c r="CM16" s="37">
        <v>0</v>
      </c>
      <c r="CN16" s="37">
        <v>0</v>
      </c>
      <c r="CO16" s="37">
        <v>0</v>
      </c>
      <c r="CP16" s="37">
        <v>0</v>
      </c>
      <c r="CQ16" s="37">
        <v>0</v>
      </c>
      <c r="CR16" s="37">
        <v>0</v>
      </c>
      <c r="CS16" s="37">
        <v>2</v>
      </c>
      <c r="CT16" s="37">
        <v>0</v>
      </c>
      <c r="CU16" s="37">
        <v>0</v>
      </c>
      <c r="CV16" s="39">
        <f t="shared" ref="CV16:CV22" si="36">CX16+CY16+CZ16+DA16</f>
        <v>0</v>
      </c>
      <c r="CW16" s="37">
        <v>0</v>
      </c>
      <c r="CX16" s="37">
        <v>0</v>
      </c>
      <c r="CY16" s="37">
        <v>0</v>
      </c>
      <c r="CZ16" s="37">
        <v>0</v>
      </c>
      <c r="DA16" s="37">
        <v>0</v>
      </c>
      <c r="DB16" s="37">
        <f t="shared" ref="DB16:DB22" si="37">DF16</f>
        <v>0</v>
      </c>
      <c r="DC16" s="37">
        <v>0</v>
      </c>
      <c r="DD16" s="37">
        <v>0</v>
      </c>
      <c r="DE16" s="37">
        <v>0</v>
      </c>
      <c r="DF16" s="37">
        <v>0</v>
      </c>
      <c r="DG16" s="37">
        <v>0</v>
      </c>
      <c r="DH16" s="37">
        <v>0</v>
      </c>
      <c r="DI16" s="37">
        <v>0</v>
      </c>
      <c r="DJ16" s="29">
        <f t="shared" ref="DJ16:DJ22" si="38">DK16+DL16</f>
        <v>0</v>
      </c>
      <c r="DK16" s="29">
        <v>0</v>
      </c>
      <c r="DL16" s="29">
        <f t="shared" ref="DL16:DL22" si="39">SUM(DM16:DU16)</f>
        <v>0</v>
      </c>
      <c r="DM16" s="30">
        <v>0</v>
      </c>
      <c r="DN16" s="30">
        <v>0</v>
      </c>
      <c r="DO16" s="30">
        <v>0</v>
      </c>
      <c r="DP16" s="30">
        <v>0</v>
      </c>
      <c r="DQ16" s="30">
        <v>0</v>
      </c>
      <c r="DR16" s="30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29">
        <v>0</v>
      </c>
      <c r="DY16" s="30">
        <v>0</v>
      </c>
      <c r="DZ16" s="30">
        <v>0</v>
      </c>
      <c r="EA16" s="30">
        <v>0</v>
      </c>
      <c r="EB16" s="30">
        <v>0</v>
      </c>
      <c r="EC16" s="30">
        <v>0</v>
      </c>
      <c r="ED16" s="30">
        <v>0</v>
      </c>
      <c r="EE16" s="30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</row>
    <row r="17" spans="1:141" ht="18.75">
      <c r="A17" s="27" t="s">
        <v>57</v>
      </c>
      <c r="B17" s="28">
        <f t="shared" si="12"/>
        <v>643.5948699999999</v>
      </c>
      <c r="C17" s="28">
        <f t="shared" si="27"/>
        <v>0</v>
      </c>
      <c r="D17" s="28">
        <f t="shared" si="27"/>
        <v>541.30333999999993</v>
      </c>
      <c r="E17" s="28">
        <f t="shared" si="27"/>
        <v>41.023029999999999</v>
      </c>
      <c r="F17" s="28">
        <f t="shared" si="27"/>
        <v>0</v>
      </c>
      <c r="G17" s="28">
        <f t="shared" si="27"/>
        <v>27.771350000000002</v>
      </c>
      <c r="H17" s="28">
        <f t="shared" si="27"/>
        <v>0</v>
      </c>
      <c r="I17" s="28">
        <f t="shared" si="27"/>
        <v>322.0772</v>
      </c>
      <c r="J17" s="28">
        <f t="shared" si="27"/>
        <v>63.362760000000002</v>
      </c>
      <c r="K17" s="28">
        <f t="shared" si="27"/>
        <v>0</v>
      </c>
      <c r="L17" s="28">
        <f t="shared" si="27"/>
        <v>0</v>
      </c>
      <c r="M17" s="28">
        <f t="shared" si="28"/>
        <v>75.069000000000003</v>
      </c>
      <c r="N17" s="28">
        <f t="shared" si="28"/>
        <v>44.958530000000003</v>
      </c>
      <c r="O17" s="28">
        <f t="shared" si="28"/>
        <v>0</v>
      </c>
      <c r="P17" s="28">
        <f t="shared" si="28"/>
        <v>48</v>
      </c>
      <c r="Q17" s="28">
        <f t="shared" si="28"/>
        <v>0</v>
      </c>
      <c r="R17" s="28">
        <f t="shared" si="28"/>
        <v>0</v>
      </c>
      <c r="S17" s="28">
        <f t="shared" si="28"/>
        <v>0</v>
      </c>
      <c r="T17" s="28">
        <f t="shared" si="28"/>
        <v>0</v>
      </c>
      <c r="U17" s="28">
        <f t="shared" si="28"/>
        <v>48</v>
      </c>
      <c r="V17" s="28">
        <f t="shared" si="29"/>
        <v>9.3330000000000002</v>
      </c>
      <c r="W17" s="28">
        <f t="shared" si="30"/>
        <v>0</v>
      </c>
      <c r="X17" s="28">
        <f t="shared" si="30"/>
        <v>0</v>
      </c>
      <c r="Y17" s="28">
        <f t="shared" si="30"/>
        <v>0</v>
      </c>
      <c r="Z17" s="28">
        <f t="shared" si="30"/>
        <v>9.3330000000000002</v>
      </c>
      <c r="AA17" s="28">
        <f t="shared" si="30"/>
        <v>0</v>
      </c>
      <c r="AB17" s="28">
        <f t="shared" si="30"/>
        <v>0</v>
      </c>
      <c r="AC17" s="28">
        <f t="shared" si="30"/>
        <v>0</v>
      </c>
      <c r="AD17" s="201">
        <f>AE17+AF17+AP17+AQ17+AR17+AX17+BE17</f>
        <v>630.0948699999999</v>
      </c>
      <c r="AE17" s="197">
        <v>0</v>
      </c>
      <c r="AF17" s="197">
        <f>AG17+AH17+AI17+AK17+AL17+AM17+AN17+AO17+AJ17+12</f>
        <v>527.80333999999993</v>
      </c>
      <c r="AG17" s="198">
        <v>27.523029999999999</v>
      </c>
      <c r="AH17" s="197">
        <v>0</v>
      </c>
      <c r="AI17" s="197">
        <v>27.771350000000002</v>
      </c>
      <c r="AJ17" s="197">
        <v>0</v>
      </c>
      <c r="AK17" s="199">
        <v>322.0772</v>
      </c>
      <c r="AL17" s="200">
        <v>63.362760000000002</v>
      </c>
      <c r="AM17" s="197">
        <v>0</v>
      </c>
      <c r="AN17" s="197">
        <v>0</v>
      </c>
      <c r="AO17" s="197">
        <v>75.069000000000003</v>
      </c>
      <c r="AP17" s="197">
        <v>44.958530000000003</v>
      </c>
      <c r="AQ17" s="197">
        <v>0</v>
      </c>
      <c r="AR17" s="201">
        <f t="shared" si="31"/>
        <v>48</v>
      </c>
      <c r="AS17" s="197">
        <v>0</v>
      </c>
      <c r="AT17" s="197">
        <v>0</v>
      </c>
      <c r="AU17" s="197">
        <v>0</v>
      </c>
      <c r="AV17" s="197">
        <v>0</v>
      </c>
      <c r="AW17" s="197">
        <v>48</v>
      </c>
      <c r="AX17" s="41">
        <f t="shared" si="32"/>
        <v>9.3330000000000002</v>
      </c>
      <c r="AY17" s="41">
        <v>0</v>
      </c>
      <c r="AZ17" s="41">
        <v>0</v>
      </c>
      <c r="BA17" s="41">
        <v>0</v>
      </c>
      <c r="BB17" s="41">
        <v>9.3330000000000002</v>
      </c>
      <c r="BC17" s="41">
        <v>0</v>
      </c>
      <c r="BD17" s="41">
        <v>0</v>
      </c>
      <c r="BE17" s="41">
        <v>0</v>
      </c>
      <c r="BF17" s="35">
        <f t="shared" si="33"/>
        <v>0</v>
      </c>
      <c r="BG17" s="35">
        <v>0</v>
      </c>
      <c r="BH17" s="35">
        <f t="shared" si="34"/>
        <v>0</v>
      </c>
      <c r="BI17" s="36">
        <v>0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0</v>
      </c>
      <c r="BQ17" s="36">
        <v>0</v>
      </c>
      <c r="BR17" s="36">
        <v>0</v>
      </c>
      <c r="BS17" s="36">
        <v>0</v>
      </c>
      <c r="BT17" s="35">
        <v>0</v>
      </c>
      <c r="BU17" s="36">
        <v>0</v>
      </c>
      <c r="BV17" s="36">
        <v>0</v>
      </c>
      <c r="BW17" s="36">
        <v>0</v>
      </c>
      <c r="BX17" s="36">
        <v>0</v>
      </c>
      <c r="BY17" s="36">
        <v>0</v>
      </c>
      <c r="BZ17" s="36">
        <v>0</v>
      </c>
      <c r="CA17" s="36">
        <v>0</v>
      </c>
      <c r="CB17" s="36">
        <v>0</v>
      </c>
      <c r="CC17" s="36">
        <v>0</v>
      </c>
      <c r="CD17" s="36">
        <v>0</v>
      </c>
      <c r="CE17" s="36">
        <v>0</v>
      </c>
      <c r="CF17" s="36">
        <v>0</v>
      </c>
      <c r="CG17" s="36">
        <v>0</v>
      </c>
      <c r="CH17" s="39">
        <f>CI17+CJ17+CT17+CU17+CV17+DC17+DI17</f>
        <v>13.5</v>
      </c>
      <c r="CI17" s="39">
        <v>0</v>
      </c>
      <c r="CJ17" s="39">
        <f t="shared" si="35"/>
        <v>13.5</v>
      </c>
      <c r="CK17" s="37">
        <v>13.5</v>
      </c>
      <c r="CL17" s="37">
        <v>0</v>
      </c>
      <c r="CM17" s="37">
        <v>0</v>
      </c>
      <c r="CN17" s="37">
        <v>0</v>
      </c>
      <c r="CO17" s="37">
        <v>0</v>
      </c>
      <c r="CP17" s="37">
        <v>0</v>
      </c>
      <c r="CQ17" s="37">
        <v>0</v>
      </c>
      <c r="CR17" s="37">
        <v>0</v>
      </c>
      <c r="CS17" s="37">
        <v>0</v>
      </c>
      <c r="CT17" s="37">
        <v>0</v>
      </c>
      <c r="CU17" s="37">
        <v>0</v>
      </c>
      <c r="CV17" s="39">
        <f t="shared" si="36"/>
        <v>0</v>
      </c>
      <c r="CW17" s="37">
        <v>0</v>
      </c>
      <c r="CX17" s="37">
        <v>0</v>
      </c>
      <c r="CY17" s="37">
        <v>0</v>
      </c>
      <c r="CZ17" s="37">
        <v>0</v>
      </c>
      <c r="DA17" s="37">
        <v>0</v>
      </c>
      <c r="DB17" s="37">
        <f t="shared" si="37"/>
        <v>0</v>
      </c>
      <c r="DC17" s="37">
        <v>0</v>
      </c>
      <c r="DD17" s="37">
        <v>0</v>
      </c>
      <c r="DE17" s="37">
        <v>0</v>
      </c>
      <c r="DF17" s="37">
        <v>0</v>
      </c>
      <c r="DG17" s="37">
        <v>0</v>
      </c>
      <c r="DH17" s="37">
        <v>0</v>
      </c>
      <c r="DI17" s="37">
        <v>0</v>
      </c>
      <c r="DJ17" s="29">
        <f t="shared" si="38"/>
        <v>0</v>
      </c>
      <c r="DK17" s="29">
        <v>0</v>
      </c>
      <c r="DL17" s="29">
        <f t="shared" si="39"/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0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29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0">
        <v>0</v>
      </c>
      <c r="EE17" s="30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</row>
    <row r="18" spans="1:141" ht="18.75">
      <c r="A18" s="27" t="s">
        <v>56</v>
      </c>
      <c r="B18" s="28">
        <f t="shared" si="12"/>
        <v>930.40512000000012</v>
      </c>
      <c r="C18" s="28">
        <f t="shared" si="27"/>
        <v>0</v>
      </c>
      <c r="D18" s="28">
        <f t="shared" si="27"/>
        <v>851.92933000000005</v>
      </c>
      <c r="E18" s="28">
        <f t="shared" si="27"/>
        <v>55.938339999999997</v>
      </c>
      <c r="F18" s="28">
        <f t="shared" si="27"/>
        <v>0</v>
      </c>
      <c r="G18" s="28">
        <f t="shared" si="27"/>
        <v>24</v>
      </c>
      <c r="H18" s="28">
        <f t="shared" si="27"/>
        <v>0</v>
      </c>
      <c r="I18" s="28">
        <f t="shared" si="27"/>
        <v>743.69099000000006</v>
      </c>
      <c r="J18" s="28">
        <f t="shared" si="27"/>
        <v>14.3</v>
      </c>
      <c r="K18" s="28">
        <f t="shared" si="27"/>
        <v>0</v>
      </c>
      <c r="L18" s="28">
        <f t="shared" si="27"/>
        <v>0</v>
      </c>
      <c r="M18" s="28">
        <f t="shared" si="28"/>
        <v>2</v>
      </c>
      <c r="N18" s="28">
        <f t="shared" si="28"/>
        <v>47.06</v>
      </c>
      <c r="O18" s="28">
        <f t="shared" si="28"/>
        <v>0</v>
      </c>
      <c r="P18" s="28">
        <f t="shared" si="28"/>
        <v>0</v>
      </c>
      <c r="Q18" s="28">
        <f t="shared" si="28"/>
        <v>0</v>
      </c>
      <c r="R18" s="28">
        <f t="shared" si="28"/>
        <v>0</v>
      </c>
      <c r="S18" s="28">
        <f t="shared" si="28"/>
        <v>0</v>
      </c>
      <c r="T18" s="28">
        <f t="shared" si="28"/>
        <v>0</v>
      </c>
      <c r="U18" s="28">
        <f t="shared" si="28"/>
        <v>0</v>
      </c>
      <c r="V18" s="28">
        <f t="shared" si="29"/>
        <v>31.415790000000001</v>
      </c>
      <c r="W18" s="28">
        <f t="shared" si="30"/>
        <v>0</v>
      </c>
      <c r="X18" s="28">
        <f t="shared" si="30"/>
        <v>0</v>
      </c>
      <c r="Y18" s="28">
        <f t="shared" si="30"/>
        <v>0</v>
      </c>
      <c r="Z18" s="28">
        <f t="shared" si="30"/>
        <v>31.415790000000001</v>
      </c>
      <c r="AA18" s="28">
        <f t="shared" si="30"/>
        <v>0</v>
      </c>
      <c r="AB18" s="28">
        <f t="shared" si="30"/>
        <v>0</v>
      </c>
      <c r="AC18" s="28">
        <f t="shared" si="30"/>
        <v>0</v>
      </c>
      <c r="AD18" s="201">
        <f>AE18+AF18+AP18+AQ18+AR18+AX18+BE18</f>
        <v>928.40512000000012</v>
      </c>
      <c r="AE18" s="197">
        <v>0</v>
      </c>
      <c r="AF18" s="197">
        <f>AG18+AH18+AI18+AK18+AL18+AM18+AN18+AO18+AJ18+12</f>
        <v>849.92933000000005</v>
      </c>
      <c r="AG18" s="198">
        <v>55.938339999999997</v>
      </c>
      <c r="AH18" s="197">
        <v>0</v>
      </c>
      <c r="AI18" s="197">
        <v>24</v>
      </c>
      <c r="AJ18" s="197">
        <v>0</v>
      </c>
      <c r="AK18" s="199">
        <v>743.69099000000006</v>
      </c>
      <c r="AL18" s="200">
        <v>14.3</v>
      </c>
      <c r="AM18" s="197">
        <v>0</v>
      </c>
      <c r="AN18" s="197">
        <v>0</v>
      </c>
      <c r="AO18" s="197">
        <v>0</v>
      </c>
      <c r="AP18" s="197">
        <v>47.06</v>
      </c>
      <c r="AQ18" s="197">
        <v>0</v>
      </c>
      <c r="AR18" s="201">
        <f t="shared" si="31"/>
        <v>0</v>
      </c>
      <c r="AS18" s="197">
        <v>0</v>
      </c>
      <c r="AT18" s="197">
        <v>0</v>
      </c>
      <c r="AU18" s="197">
        <v>0</v>
      </c>
      <c r="AV18" s="197">
        <v>0</v>
      </c>
      <c r="AW18" s="197">
        <v>0</v>
      </c>
      <c r="AX18" s="41">
        <f t="shared" si="32"/>
        <v>31.415790000000001</v>
      </c>
      <c r="AY18" s="41">
        <v>0</v>
      </c>
      <c r="AZ18" s="41">
        <v>0</v>
      </c>
      <c r="BA18" s="41">
        <v>0</v>
      </c>
      <c r="BB18" s="41">
        <v>31.415790000000001</v>
      </c>
      <c r="BC18" s="41">
        <v>0</v>
      </c>
      <c r="BD18" s="41">
        <v>0</v>
      </c>
      <c r="BE18" s="41">
        <v>0</v>
      </c>
      <c r="BF18" s="35">
        <f t="shared" si="33"/>
        <v>0</v>
      </c>
      <c r="BG18" s="35">
        <v>0</v>
      </c>
      <c r="BH18" s="35">
        <f t="shared" si="34"/>
        <v>0</v>
      </c>
      <c r="BI18" s="36">
        <v>0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0</v>
      </c>
      <c r="BQ18" s="36">
        <v>0</v>
      </c>
      <c r="BR18" s="36">
        <v>0</v>
      </c>
      <c r="BS18" s="36">
        <v>0</v>
      </c>
      <c r="BT18" s="35">
        <v>0</v>
      </c>
      <c r="BU18" s="36">
        <v>0</v>
      </c>
      <c r="BV18" s="36">
        <v>0</v>
      </c>
      <c r="BW18" s="36">
        <v>0</v>
      </c>
      <c r="BX18" s="36">
        <v>0</v>
      </c>
      <c r="BY18" s="36">
        <v>0</v>
      </c>
      <c r="BZ18" s="36">
        <v>0</v>
      </c>
      <c r="CA18" s="36">
        <v>0</v>
      </c>
      <c r="CB18" s="36">
        <v>0</v>
      </c>
      <c r="CC18" s="36">
        <v>0</v>
      </c>
      <c r="CD18" s="36">
        <v>0</v>
      </c>
      <c r="CE18" s="36">
        <v>0</v>
      </c>
      <c r="CF18" s="36">
        <v>0</v>
      </c>
      <c r="CG18" s="36">
        <v>0</v>
      </c>
      <c r="CH18" s="39">
        <f>CI18+CJ18+CT18+CU18+CV18+DC18+DI18</f>
        <v>2</v>
      </c>
      <c r="CI18" s="39">
        <v>0</v>
      </c>
      <c r="CJ18" s="39">
        <f t="shared" si="35"/>
        <v>2</v>
      </c>
      <c r="CK18" s="37">
        <v>0</v>
      </c>
      <c r="CL18" s="37">
        <v>0</v>
      </c>
      <c r="CM18" s="37">
        <v>0</v>
      </c>
      <c r="CN18" s="37">
        <v>0</v>
      </c>
      <c r="CO18" s="37">
        <v>0</v>
      </c>
      <c r="CP18" s="37">
        <v>0</v>
      </c>
      <c r="CQ18" s="37">
        <v>0</v>
      </c>
      <c r="CR18" s="37">
        <v>0</v>
      </c>
      <c r="CS18" s="37">
        <v>2</v>
      </c>
      <c r="CT18" s="37">
        <v>0</v>
      </c>
      <c r="CU18" s="37">
        <v>0</v>
      </c>
      <c r="CV18" s="39">
        <f t="shared" si="36"/>
        <v>0</v>
      </c>
      <c r="CW18" s="37">
        <v>0</v>
      </c>
      <c r="CX18" s="37">
        <v>0</v>
      </c>
      <c r="CY18" s="37">
        <v>0</v>
      </c>
      <c r="CZ18" s="37">
        <v>0</v>
      </c>
      <c r="DA18" s="37">
        <v>0</v>
      </c>
      <c r="DB18" s="37">
        <f t="shared" si="37"/>
        <v>0</v>
      </c>
      <c r="DC18" s="37">
        <v>0</v>
      </c>
      <c r="DD18" s="37">
        <v>0</v>
      </c>
      <c r="DE18" s="37">
        <v>0</v>
      </c>
      <c r="DF18" s="37">
        <v>0</v>
      </c>
      <c r="DG18" s="37">
        <v>0</v>
      </c>
      <c r="DH18" s="37">
        <v>0</v>
      </c>
      <c r="DI18" s="37">
        <v>0</v>
      </c>
      <c r="DJ18" s="29">
        <f t="shared" si="38"/>
        <v>0</v>
      </c>
      <c r="DK18" s="29">
        <v>0</v>
      </c>
      <c r="DL18" s="29">
        <f t="shared" si="39"/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30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29">
        <v>0</v>
      </c>
      <c r="DY18" s="30">
        <v>0</v>
      </c>
      <c r="DZ18" s="30">
        <v>0</v>
      </c>
      <c r="EA18" s="30">
        <v>0</v>
      </c>
      <c r="EB18" s="30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</row>
    <row r="19" spans="1:141" ht="18.75">
      <c r="A19" s="27" t="s">
        <v>55</v>
      </c>
      <c r="B19" s="28">
        <f t="shared" si="12"/>
        <v>688.85450000000014</v>
      </c>
      <c r="C19" s="28">
        <f t="shared" si="27"/>
        <v>0</v>
      </c>
      <c r="D19" s="28">
        <f t="shared" si="27"/>
        <v>625.14883000000009</v>
      </c>
      <c r="E19" s="28">
        <f t="shared" si="27"/>
        <v>53.720309999999998</v>
      </c>
      <c r="F19" s="28">
        <f t="shared" si="27"/>
        <v>2.3279999999999998</v>
      </c>
      <c r="G19" s="28">
        <f t="shared" si="27"/>
        <v>0</v>
      </c>
      <c r="H19" s="28">
        <f t="shared" si="27"/>
        <v>0</v>
      </c>
      <c r="I19" s="28">
        <f t="shared" si="27"/>
        <v>316.04554000000002</v>
      </c>
      <c r="J19" s="28">
        <f t="shared" si="27"/>
        <v>241.84548000000001</v>
      </c>
      <c r="K19" s="28">
        <f t="shared" si="27"/>
        <v>0</v>
      </c>
      <c r="L19" s="28">
        <f t="shared" si="27"/>
        <v>0</v>
      </c>
      <c r="M19" s="28">
        <f t="shared" si="28"/>
        <v>11.2095</v>
      </c>
      <c r="N19" s="28">
        <f t="shared" si="28"/>
        <v>0</v>
      </c>
      <c r="O19" s="28">
        <f t="shared" si="28"/>
        <v>0</v>
      </c>
      <c r="P19" s="28">
        <f t="shared" si="28"/>
        <v>48</v>
      </c>
      <c r="Q19" s="28">
        <f t="shared" si="28"/>
        <v>0</v>
      </c>
      <c r="R19" s="28">
        <f t="shared" si="28"/>
        <v>0</v>
      </c>
      <c r="S19" s="28">
        <f t="shared" si="28"/>
        <v>0</v>
      </c>
      <c r="T19" s="28">
        <f t="shared" si="28"/>
        <v>0</v>
      </c>
      <c r="U19" s="28">
        <f t="shared" si="28"/>
        <v>48</v>
      </c>
      <c r="V19" s="28">
        <f t="shared" si="29"/>
        <v>10.1159</v>
      </c>
      <c r="W19" s="28">
        <f t="shared" si="30"/>
        <v>0</v>
      </c>
      <c r="X19" s="28">
        <f t="shared" si="30"/>
        <v>0</v>
      </c>
      <c r="Y19" s="28">
        <f t="shared" si="30"/>
        <v>0</v>
      </c>
      <c r="Z19" s="28">
        <f t="shared" si="30"/>
        <v>10.1159</v>
      </c>
      <c r="AA19" s="28">
        <f t="shared" si="30"/>
        <v>0</v>
      </c>
      <c r="AB19" s="28">
        <f t="shared" si="30"/>
        <v>0</v>
      </c>
      <c r="AC19" s="28">
        <f t="shared" si="30"/>
        <v>0</v>
      </c>
      <c r="AD19" s="201">
        <f>AE19+AF19+AP19+AQ19+AR19+AX19+BE19+5.58977</f>
        <v>688.85450000000014</v>
      </c>
      <c r="AE19" s="197">
        <v>0</v>
      </c>
      <c r="AF19" s="197">
        <f t="shared" ref="AF16:AF22" si="40">AG19+AH19+AI19+AK19+AL19+AM19+AN19+AO19+AJ19</f>
        <v>625.14883000000009</v>
      </c>
      <c r="AG19" s="198">
        <v>53.720309999999998</v>
      </c>
      <c r="AH19" s="197">
        <v>2.3279999999999998</v>
      </c>
      <c r="AI19" s="197">
        <v>0</v>
      </c>
      <c r="AJ19" s="197">
        <v>0</v>
      </c>
      <c r="AK19" s="199">
        <v>316.04554000000002</v>
      </c>
      <c r="AL19" s="200">
        <v>241.84548000000001</v>
      </c>
      <c r="AM19" s="197">
        <v>0</v>
      </c>
      <c r="AN19" s="197">
        <v>0</v>
      </c>
      <c r="AO19" s="197">
        <v>11.2095</v>
      </c>
      <c r="AP19" s="197">
        <v>0</v>
      </c>
      <c r="AQ19" s="197">
        <v>0</v>
      </c>
      <c r="AR19" s="201">
        <f t="shared" si="31"/>
        <v>48</v>
      </c>
      <c r="AS19" s="197">
        <v>0</v>
      </c>
      <c r="AT19" s="197">
        <v>0</v>
      </c>
      <c r="AU19" s="197">
        <v>0</v>
      </c>
      <c r="AV19" s="197">
        <v>0</v>
      </c>
      <c r="AW19" s="197">
        <v>48</v>
      </c>
      <c r="AX19" s="41">
        <f t="shared" si="32"/>
        <v>10.1159</v>
      </c>
      <c r="AY19" s="41">
        <v>0</v>
      </c>
      <c r="AZ19" s="41">
        <v>0</v>
      </c>
      <c r="BA19" s="41">
        <v>0</v>
      </c>
      <c r="BB19" s="41">
        <v>10.1159</v>
      </c>
      <c r="BC19" s="41">
        <v>0</v>
      </c>
      <c r="BD19" s="41">
        <v>0</v>
      </c>
      <c r="BE19" s="41">
        <v>0</v>
      </c>
      <c r="BF19" s="35">
        <f t="shared" si="33"/>
        <v>0</v>
      </c>
      <c r="BG19" s="35">
        <v>0</v>
      </c>
      <c r="BH19" s="35">
        <f t="shared" si="34"/>
        <v>0</v>
      </c>
      <c r="BI19" s="36">
        <v>0</v>
      </c>
      <c r="BJ19" s="36">
        <v>0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0</v>
      </c>
      <c r="BQ19" s="36">
        <v>0</v>
      </c>
      <c r="BR19" s="36">
        <v>0</v>
      </c>
      <c r="BS19" s="36">
        <v>0</v>
      </c>
      <c r="BT19" s="35">
        <v>0</v>
      </c>
      <c r="BU19" s="36">
        <v>0</v>
      </c>
      <c r="BV19" s="36">
        <v>0</v>
      </c>
      <c r="BW19" s="36">
        <v>0</v>
      </c>
      <c r="BX19" s="36">
        <v>0</v>
      </c>
      <c r="BY19" s="36">
        <v>0</v>
      </c>
      <c r="BZ19" s="36">
        <v>0</v>
      </c>
      <c r="CA19" s="36">
        <v>0</v>
      </c>
      <c r="CB19" s="36">
        <v>0</v>
      </c>
      <c r="CC19" s="36">
        <v>0</v>
      </c>
      <c r="CD19" s="36">
        <v>0</v>
      </c>
      <c r="CE19" s="36">
        <v>0</v>
      </c>
      <c r="CF19" s="36">
        <v>0</v>
      </c>
      <c r="CG19" s="36">
        <v>0</v>
      </c>
      <c r="CH19" s="39">
        <f>CI19+CJ19+CT19+CU19+CV19+DC19+DI19</f>
        <v>0</v>
      </c>
      <c r="CI19" s="39">
        <v>0</v>
      </c>
      <c r="CJ19" s="39">
        <f t="shared" si="35"/>
        <v>0</v>
      </c>
      <c r="CK19" s="37">
        <v>0</v>
      </c>
      <c r="CL19" s="37">
        <v>0</v>
      </c>
      <c r="CM19" s="37">
        <v>0</v>
      </c>
      <c r="CN19" s="37">
        <v>0</v>
      </c>
      <c r="CO19" s="37">
        <v>0</v>
      </c>
      <c r="CP19" s="37">
        <v>0</v>
      </c>
      <c r="CQ19" s="37">
        <v>0</v>
      </c>
      <c r="CR19" s="37">
        <v>0</v>
      </c>
      <c r="CS19" s="37">
        <v>0</v>
      </c>
      <c r="CT19" s="37">
        <v>0</v>
      </c>
      <c r="CU19" s="37">
        <v>0</v>
      </c>
      <c r="CV19" s="39">
        <f t="shared" si="36"/>
        <v>0</v>
      </c>
      <c r="CW19" s="37">
        <v>0</v>
      </c>
      <c r="CX19" s="37">
        <v>0</v>
      </c>
      <c r="CY19" s="37">
        <v>0</v>
      </c>
      <c r="CZ19" s="37">
        <v>0</v>
      </c>
      <c r="DA19" s="37">
        <v>0</v>
      </c>
      <c r="DB19" s="37">
        <f t="shared" si="37"/>
        <v>0</v>
      </c>
      <c r="DC19" s="37">
        <v>0</v>
      </c>
      <c r="DD19" s="37">
        <v>0</v>
      </c>
      <c r="DE19" s="37">
        <v>0</v>
      </c>
      <c r="DF19" s="37">
        <v>0</v>
      </c>
      <c r="DG19" s="37">
        <v>0</v>
      </c>
      <c r="DH19" s="37">
        <v>0</v>
      </c>
      <c r="DI19" s="37">
        <v>0</v>
      </c>
      <c r="DJ19" s="29">
        <f t="shared" si="38"/>
        <v>0</v>
      </c>
      <c r="DK19" s="29">
        <v>0</v>
      </c>
      <c r="DL19" s="29">
        <f t="shared" si="39"/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0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29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</row>
    <row r="20" spans="1:141" ht="18.75">
      <c r="A20" s="27" t="s">
        <v>54</v>
      </c>
      <c r="B20" s="28">
        <f t="shared" si="12"/>
        <v>912.16726999999992</v>
      </c>
      <c r="C20" s="28">
        <f t="shared" si="27"/>
        <v>0</v>
      </c>
      <c r="D20" s="28">
        <f t="shared" si="27"/>
        <v>757.0102599999999</v>
      </c>
      <c r="E20" s="28">
        <f t="shared" si="27"/>
        <v>29.282450000000001</v>
      </c>
      <c r="F20" s="28">
        <f t="shared" si="27"/>
        <v>0</v>
      </c>
      <c r="G20" s="28">
        <f t="shared" si="27"/>
        <v>5.7149999999999999</v>
      </c>
      <c r="H20" s="28">
        <f t="shared" si="27"/>
        <v>0</v>
      </c>
      <c r="I20" s="28">
        <f t="shared" si="27"/>
        <v>651.34565999999995</v>
      </c>
      <c r="J20" s="28">
        <f t="shared" si="27"/>
        <v>19.148299999999999</v>
      </c>
      <c r="K20" s="28">
        <f t="shared" si="27"/>
        <v>0</v>
      </c>
      <c r="L20" s="28">
        <f t="shared" si="27"/>
        <v>0</v>
      </c>
      <c r="M20" s="28">
        <f t="shared" si="28"/>
        <v>51.51885</v>
      </c>
      <c r="N20" s="28">
        <f t="shared" si="28"/>
        <v>145.41499999999999</v>
      </c>
      <c r="O20" s="28">
        <f t="shared" si="28"/>
        <v>0</v>
      </c>
      <c r="P20" s="28">
        <f t="shared" si="28"/>
        <v>0</v>
      </c>
      <c r="Q20" s="28">
        <f t="shared" si="28"/>
        <v>0</v>
      </c>
      <c r="R20" s="28">
        <f t="shared" si="28"/>
        <v>0</v>
      </c>
      <c r="S20" s="28">
        <f t="shared" si="28"/>
        <v>0</v>
      </c>
      <c r="T20" s="28">
        <f t="shared" si="28"/>
        <v>0</v>
      </c>
      <c r="U20" s="28">
        <f t="shared" si="28"/>
        <v>0</v>
      </c>
      <c r="V20" s="28">
        <f t="shared" si="29"/>
        <v>9.7420100000000005</v>
      </c>
      <c r="W20" s="28">
        <f t="shared" si="30"/>
        <v>0</v>
      </c>
      <c r="X20" s="28">
        <f t="shared" si="30"/>
        <v>0</v>
      </c>
      <c r="Y20" s="28">
        <f t="shared" si="30"/>
        <v>0</v>
      </c>
      <c r="Z20" s="28">
        <f t="shared" si="30"/>
        <v>9.7420100000000005</v>
      </c>
      <c r="AA20" s="28">
        <f t="shared" si="30"/>
        <v>0</v>
      </c>
      <c r="AB20" s="28">
        <f t="shared" si="30"/>
        <v>0</v>
      </c>
      <c r="AC20" s="28">
        <f t="shared" si="30"/>
        <v>0</v>
      </c>
      <c r="AD20" s="201">
        <f>AE20+AF20+AP20+AQ20+AR20+AX20+BE20</f>
        <v>909.21485999999993</v>
      </c>
      <c r="AE20" s="197">
        <v>0</v>
      </c>
      <c r="AF20" s="197">
        <f t="shared" si="40"/>
        <v>754.05784999999992</v>
      </c>
      <c r="AG20" s="198">
        <v>26.33004</v>
      </c>
      <c r="AH20" s="197">
        <v>0</v>
      </c>
      <c r="AI20" s="197">
        <v>5.7149999999999999</v>
      </c>
      <c r="AJ20" s="197">
        <v>0</v>
      </c>
      <c r="AK20" s="199">
        <v>651.34565999999995</v>
      </c>
      <c r="AL20" s="200">
        <v>19.148299999999999</v>
      </c>
      <c r="AM20" s="197">
        <v>0</v>
      </c>
      <c r="AN20" s="197">
        <v>0</v>
      </c>
      <c r="AO20" s="197">
        <v>51.51885</v>
      </c>
      <c r="AP20" s="197">
        <v>145.41499999999999</v>
      </c>
      <c r="AQ20" s="197">
        <v>0</v>
      </c>
      <c r="AR20" s="201">
        <f t="shared" si="31"/>
        <v>0</v>
      </c>
      <c r="AS20" s="197">
        <v>0</v>
      </c>
      <c r="AT20" s="197">
        <v>0</v>
      </c>
      <c r="AU20" s="197">
        <v>0</v>
      </c>
      <c r="AV20" s="197">
        <v>0</v>
      </c>
      <c r="AW20" s="197">
        <v>0</v>
      </c>
      <c r="AX20" s="41">
        <f t="shared" si="32"/>
        <v>9.7420100000000005</v>
      </c>
      <c r="AY20" s="41">
        <v>0</v>
      </c>
      <c r="AZ20" s="41">
        <v>0</v>
      </c>
      <c r="BA20" s="41">
        <v>0</v>
      </c>
      <c r="BB20" s="41">
        <v>9.7420100000000005</v>
      </c>
      <c r="BC20" s="41">
        <v>0</v>
      </c>
      <c r="BD20" s="41">
        <v>0</v>
      </c>
      <c r="BE20" s="41">
        <v>0</v>
      </c>
      <c r="BF20" s="35">
        <f t="shared" si="33"/>
        <v>0</v>
      </c>
      <c r="BG20" s="35">
        <v>0</v>
      </c>
      <c r="BH20" s="35">
        <f t="shared" si="34"/>
        <v>0</v>
      </c>
      <c r="BI20" s="36">
        <v>0</v>
      </c>
      <c r="BJ20" s="36">
        <v>0</v>
      </c>
      <c r="BK20" s="36">
        <v>0</v>
      </c>
      <c r="BL20" s="36">
        <v>0</v>
      </c>
      <c r="BM20" s="36">
        <v>0</v>
      </c>
      <c r="BN20" s="36">
        <v>0</v>
      </c>
      <c r="BO20" s="36">
        <v>0</v>
      </c>
      <c r="BP20" s="36">
        <v>0</v>
      </c>
      <c r="BQ20" s="36">
        <v>0</v>
      </c>
      <c r="BR20" s="36">
        <v>0</v>
      </c>
      <c r="BS20" s="36">
        <v>0</v>
      </c>
      <c r="BT20" s="35">
        <v>0</v>
      </c>
      <c r="BU20" s="36">
        <v>0</v>
      </c>
      <c r="BV20" s="36">
        <v>0</v>
      </c>
      <c r="BW20" s="36">
        <v>0</v>
      </c>
      <c r="BX20" s="36">
        <v>0</v>
      </c>
      <c r="BY20" s="36">
        <v>0</v>
      </c>
      <c r="BZ20" s="36">
        <v>0</v>
      </c>
      <c r="CA20" s="36">
        <v>0</v>
      </c>
      <c r="CB20" s="36">
        <v>0</v>
      </c>
      <c r="CC20" s="36">
        <v>0</v>
      </c>
      <c r="CD20" s="36">
        <v>0</v>
      </c>
      <c r="CE20" s="36">
        <v>0</v>
      </c>
      <c r="CF20" s="36">
        <v>0</v>
      </c>
      <c r="CG20" s="36">
        <v>0</v>
      </c>
      <c r="CH20" s="39">
        <f>CI20+CJ20+CT20+CU20+CV20+DC20+DI20</f>
        <v>2.95241</v>
      </c>
      <c r="CI20" s="39">
        <v>0</v>
      </c>
      <c r="CJ20" s="39">
        <f t="shared" si="35"/>
        <v>2.95241</v>
      </c>
      <c r="CK20" s="37">
        <v>2.95241</v>
      </c>
      <c r="CL20" s="37">
        <v>0</v>
      </c>
      <c r="CM20" s="37">
        <v>0</v>
      </c>
      <c r="CN20" s="37">
        <v>0</v>
      </c>
      <c r="CO20" s="37">
        <v>0</v>
      </c>
      <c r="CP20" s="37">
        <v>0</v>
      </c>
      <c r="CQ20" s="37">
        <v>0</v>
      </c>
      <c r="CR20" s="37">
        <v>0</v>
      </c>
      <c r="CS20" s="37">
        <v>0</v>
      </c>
      <c r="CT20" s="37">
        <v>0</v>
      </c>
      <c r="CU20" s="37">
        <v>0</v>
      </c>
      <c r="CV20" s="39">
        <f t="shared" si="36"/>
        <v>0</v>
      </c>
      <c r="CW20" s="37">
        <v>0</v>
      </c>
      <c r="CX20" s="37">
        <v>0</v>
      </c>
      <c r="CY20" s="37">
        <v>0</v>
      </c>
      <c r="CZ20" s="37">
        <v>0</v>
      </c>
      <c r="DA20" s="37">
        <v>0</v>
      </c>
      <c r="DB20" s="37">
        <f t="shared" si="37"/>
        <v>0</v>
      </c>
      <c r="DC20" s="37">
        <v>0</v>
      </c>
      <c r="DD20" s="37">
        <v>0</v>
      </c>
      <c r="DE20" s="37">
        <v>0</v>
      </c>
      <c r="DF20" s="37">
        <v>0</v>
      </c>
      <c r="DG20" s="37">
        <v>0</v>
      </c>
      <c r="DH20" s="37">
        <v>0</v>
      </c>
      <c r="DI20" s="37">
        <v>0</v>
      </c>
      <c r="DJ20" s="29">
        <f t="shared" si="38"/>
        <v>0</v>
      </c>
      <c r="DK20" s="29">
        <v>0</v>
      </c>
      <c r="DL20" s="29">
        <f t="shared" si="39"/>
        <v>0</v>
      </c>
      <c r="DM20" s="30">
        <v>0</v>
      </c>
      <c r="DN20" s="30">
        <v>0</v>
      </c>
      <c r="DO20" s="30">
        <v>0</v>
      </c>
      <c r="DP20" s="30">
        <v>0</v>
      </c>
      <c r="DQ20" s="30">
        <v>0</v>
      </c>
      <c r="DR20" s="30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29">
        <v>0</v>
      </c>
      <c r="DY20" s="30">
        <v>0</v>
      </c>
      <c r="DZ20" s="30">
        <v>0</v>
      </c>
      <c r="EA20" s="30">
        <v>0</v>
      </c>
      <c r="EB20" s="30">
        <v>0</v>
      </c>
      <c r="EC20" s="30">
        <v>0</v>
      </c>
      <c r="ED20" s="30">
        <v>0</v>
      </c>
      <c r="EE20" s="30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</row>
    <row r="21" spans="1:141" ht="18.75">
      <c r="A21" s="27" t="s">
        <v>53</v>
      </c>
      <c r="B21" s="28">
        <f t="shared" si="12"/>
        <v>895.17360000000008</v>
      </c>
      <c r="C21" s="28">
        <f t="shared" si="27"/>
        <v>0</v>
      </c>
      <c r="D21" s="28">
        <f t="shared" si="27"/>
        <v>780.08832000000007</v>
      </c>
      <c r="E21" s="28">
        <f t="shared" si="27"/>
        <v>40.788490000000003</v>
      </c>
      <c r="F21" s="28">
        <f t="shared" si="27"/>
        <v>3.6915</v>
      </c>
      <c r="G21" s="28">
        <f t="shared" si="27"/>
        <v>23.386399999999998</v>
      </c>
      <c r="H21" s="28">
        <f t="shared" si="27"/>
        <v>0</v>
      </c>
      <c r="I21" s="28">
        <f t="shared" si="27"/>
        <v>544.31020999999998</v>
      </c>
      <c r="J21" s="28">
        <f t="shared" si="27"/>
        <v>58.003720000000001</v>
      </c>
      <c r="K21" s="28">
        <f t="shared" si="27"/>
        <v>0</v>
      </c>
      <c r="L21" s="28">
        <f t="shared" si="27"/>
        <v>0</v>
      </c>
      <c r="M21" s="28">
        <f t="shared" si="28"/>
        <v>109.908</v>
      </c>
      <c r="N21" s="28">
        <f t="shared" si="28"/>
        <v>11.535299999999999</v>
      </c>
      <c r="O21" s="28">
        <f t="shared" si="28"/>
        <v>0</v>
      </c>
      <c r="P21" s="28">
        <f t="shared" si="28"/>
        <v>0</v>
      </c>
      <c r="Q21" s="28">
        <f t="shared" si="28"/>
        <v>0</v>
      </c>
      <c r="R21" s="28">
        <f t="shared" si="28"/>
        <v>0</v>
      </c>
      <c r="S21" s="28">
        <f t="shared" si="28"/>
        <v>0</v>
      </c>
      <c r="T21" s="28">
        <f t="shared" si="28"/>
        <v>0</v>
      </c>
      <c r="U21" s="28">
        <f t="shared" si="28"/>
        <v>0</v>
      </c>
      <c r="V21" s="28">
        <f t="shared" si="29"/>
        <v>26.726959999999998</v>
      </c>
      <c r="W21" s="28">
        <f t="shared" si="30"/>
        <v>0</v>
      </c>
      <c r="X21" s="28">
        <f t="shared" si="30"/>
        <v>0</v>
      </c>
      <c r="Y21" s="28">
        <f t="shared" si="30"/>
        <v>0</v>
      </c>
      <c r="Z21" s="28">
        <f t="shared" si="30"/>
        <v>26.726959999999998</v>
      </c>
      <c r="AA21" s="28">
        <f t="shared" si="30"/>
        <v>0</v>
      </c>
      <c r="AB21" s="28">
        <f t="shared" si="30"/>
        <v>0</v>
      </c>
      <c r="AC21" s="28">
        <f t="shared" si="30"/>
        <v>0</v>
      </c>
      <c r="AD21" s="201">
        <f>AE21+AF21+AP21+AQ21+AR21+AX21+BE21-913.00332-308.679-623.44206+1856.9074</f>
        <v>828.13360000000011</v>
      </c>
      <c r="AE21" s="197">
        <v>0</v>
      </c>
      <c r="AF21" s="197">
        <f t="shared" si="40"/>
        <v>778.08832000000007</v>
      </c>
      <c r="AG21" s="198">
        <v>40.788490000000003</v>
      </c>
      <c r="AH21" s="197">
        <v>3.6915</v>
      </c>
      <c r="AI21" s="197">
        <v>23.386399999999998</v>
      </c>
      <c r="AJ21" s="197">
        <v>0</v>
      </c>
      <c r="AK21" s="199">
        <v>544.31020999999998</v>
      </c>
      <c r="AL21" s="200">
        <v>58.003720000000001</v>
      </c>
      <c r="AM21" s="197">
        <v>0</v>
      </c>
      <c r="AN21" s="197">
        <v>0</v>
      </c>
      <c r="AO21" s="197">
        <v>107.908</v>
      </c>
      <c r="AP21" s="197">
        <v>11.535299999999999</v>
      </c>
      <c r="AQ21" s="197">
        <v>0</v>
      </c>
      <c r="AR21" s="201">
        <f t="shared" si="31"/>
        <v>0</v>
      </c>
      <c r="AS21" s="197">
        <v>0</v>
      </c>
      <c r="AT21" s="197">
        <v>0</v>
      </c>
      <c r="AU21" s="197">
        <v>0</v>
      </c>
      <c r="AV21" s="197">
        <v>0</v>
      </c>
      <c r="AW21" s="197">
        <v>0</v>
      </c>
      <c r="AX21" s="41">
        <f t="shared" si="32"/>
        <v>26.726959999999998</v>
      </c>
      <c r="AY21" s="41">
        <v>0</v>
      </c>
      <c r="AZ21" s="41">
        <v>0</v>
      </c>
      <c r="BA21" s="41">
        <v>0</v>
      </c>
      <c r="BB21" s="41">
        <v>26.726959999999998</v>
      </c>
      <c r="BC21" s="41">
        <v>0</v>
      </c>
      <c r="BD21" s="41">
        <v>0</v>
      </c>
      <c r="BE21" s="41">
        <v>0</v>
      </c>
      <c r="BF21" s="35">
        <f t="shared" si="33"/>
        <v>0</v>
      </c>
      <c r="BG21" s="35">
        <v>0</v>
      </c>
      <c r="BH21" s="35">
        <f t="shared" si="34"/>
        <v>0</v>
      </c>
      <c r="BI21" s="36">
        <v>0</v>
      </c>
      <c r="BJ21" s="36">
        <v>0</v>
      </c>
      <c r="BK21" s="36">
        <v>0</v>
      </c>
      <c r="BL21" s="36">
        <v>0</v>
      </c>
      <c r="BM21" s="36">
        <v>0</v>
      </c>
      <c r="BN21" s="36">
        <v>0</v>
      </c>
      <c r="BO21" s="36">
        <v>0</v>
      </c>
      <c r="BP21" s="36">
        <v>0</v>
      </c>
      <c r="BQ21" s="36">
        <v>0</v>
      </c>
      <c r="BR21" s="36">
        <v>0</v>
      </c>
      <c r="BS21" s="36">
        <v>0</v>
      </c>
      <c r="BT21" s="35">
        <v>0</v>
      </c>
      <c r="BU21" s="36">
        <v>0</v>
      </c>
      <c r="BV21" s="36">
        <v>0</v>
      </c>
      <c r="BW21" s="36">
        <v>0</v>
      </c>
      <c r="BX21" s="36">
        <v>0</v>
      </c>
      <c r="BY21" s="36">
        <v>0</v>
      </c>
      <c r="BZ21" s="36">
        <v>0</v>
      </c>
      <c r="CA21" s="36">
        <v>0</v>
      </c>
      <c r="CB21" s="36">
        <v>0</v>
      </c>
      <c r="CC21" s="36">
        <v>0</v>
      </c>
      <c r="CD21" s="36">
        <v>0</v>
      </c>
      <c r="CE21" s="36">
        <v>0</v>
      </c>
      <c r="CF21" s="36">
        <v>0</v>
      </c>
      <c r="CG21" s="36">
        <v>0</v>
      </c>
      <c r="CH21" s="39">
        <f>CI21+CJ21+CT21+CU21+CV21+DC21+DI21+65.04</f>
        <v>67.040000000000006</v>
      </c>
      <c r="CI21" s="39">
        <v>0</v>
      </c>
      <c r="CJ21" s="39">
        <f t="shared" si="35"/>
        <v>2</v>
      </c>
      <c r="CK21" s="37">
        <v>0</v>
      </c>
      <c r="CL21" s="37">
        <v>0</v>
      </c>
      <c r="CM21" s="37">
        <v>0</v>
      </c>
      <c r="CN21" s="37">
        <v>0</v>
      </c>
      <c r="CO21" s="37">
        <v>0</v>
      </c>
      <c r="CP21" s="37">
        <v>0</v>
      </c>
      <c r="CQ21" s="37">
        <v>0</v>
      </c>
      <c r="CR21" s="37">
        <v>0</v>
      </c>
      <c r="CS21" s="37">
        <v>2</v>
      </c>
      <c r="CT21" s="37">
        <v>0</v>
      </c>
      <c r="CU21" s="37">
        <v>0</v>
      </c>
      <c r="CV21" s="39">
        <f t="shared" si="36"/>
        <v>0</v>
      </c>
      <c r="CW21" s="37">
        <v>0</v>
      </c>
      <c r="CX21" s="37">
        <v>0</v>
      </c>
      <c r="CY21" s="37">
        <v>0</v>
      </c>
      <c r="CZ21" s="37">
        <v>0</v>
      </c>
      <c r="DA21" s="37">
        <v>0</v>
      </c>
      <c r="DB21" s="37">
        <f t="shared" si="37"/>
        <v>0</v>
      </c>
      <c r="DC21" s="37">
        <v>0</v>
      </c>
      <c r="DD21" s="37">
        <v>0</v>
      </c>
      <c r="DE21" s="37">
        <v>0</v>
      </c>
      <c r="DF21" s="37">
        <v>0</v>
      </c>
      <c r="DG21" s="37">
        <v>0</v>
      </c>
      <c r="DH21" s="37">
        <v>0</v>
      </c>
      <c r="DI21" s="37">
        <v>0</v>
      </c>
      <c r="DJ21" s="29">
        <f t="shared" si="38"/>
        <v>0</v>
      </c>
      <c r="DK21" s="29">
        <v>0</v>
      </c>
      <c r="DL21" s="29">
        <f t="shared" si="39"/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0">
        <v>0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29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0">
        <v>0</v>
      </c>
      <c r="EE21" s="30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</row>
    <row r="22" spans="1:141" ht="18.75">
      <c r="A22" s="27" t="s">
        <v>52</v>
      </c>
      <c r="B22" s="28">
        <f t="shared" si="12"/>
        <v>2251.8305299999997</v>
      </c>
      <c r="C22" s="28">
        <f t="shared" si="27"/>
        <v>0</v>
      </c>
      <c r="D22" s="28">
        <f t="shared" si="27"/>
        <v>2140.4505399999998</v>
      </c>
      <c r="E22" s="28">
        <f t="shared" si="27"/>
        <v>107.80441</v>
      </c>
      <c r="F22" s="28">
        <f t="shared" si="27"/>
        <v>11.170400000000001</v>
      </c>
      <c r="G22" s="28">
        <f t="shared" si="27"/>
        <v>0</v>
      </c>
      <c r="H22" s="28">
        <f t="shared" si="27"/>
        <v>0</v>
      </c>
      <c r="I22" s="28">
        <f t="shared" si="27"/>
        <v>1034.13375</v>
      </c>
      <c r="J22" s="28">
        <f t="shared" si="27"/>
        <v>582.19304</v>
      </c>
      <c r="K22" s="28">
        <f t="shared" si="27"/>
        <v>0</v>
      </c>
      <c r="L22" s="28">
        <f t="shared" si="27"/>
        <v>0</v>
      </c>
      <c r="M22" s="28">
        <f t="shared" si="28"/>
        <v>405.14893999999998</v>
      </c>
      <c r="N22" s="28">
        <f t="shared" si="28"/>
        <v>0</v>
      </c>
      <c r="O22" s="28">
        <f t="shared" si="28"/>
        <v>0</v>
      </c>
      <c r="P22" s="28">
        <f t="shared" si="28"/>
        <v>0</v>
      </c>
      <c r="Q22" s="28">
        <f t="shared" si="28"/>
        <v>0</v>
      </c>
      <c r="R22" s="28">
        <f t="shared" si="28"/>
        <v>0</v>
      </c>
      <c r="S22" s="28">
        <f t="shared" si="28"/>
        <v>0</v>
      </c>
      <c r="T22" s="28">
        <f t="shared" si="28"/>
        <v>0</v>
      </c>
      <c r="U22" s="28">
        <f t="shared" si="28"/>
        <v>0</v>
      </c>
      <c r="V22" s="28">
        <f t="shared" si="29"/>
        <v>110.17999</v>
      </c>
      <c r="W22" s="28">
        <f t="shared" si="30"/>
        <v>0</v>
      </c>
      <c r="X22" s="28">
        <f t="shared" si="30"/>
        <v>0</v>
      </c>
      <c r="Y22" s="28">
        <f t="shared" si="30"/>
        <v>0</v>
      </c>
      <c r="Z22" s="28">
        <f t="shared" si="30"/>
        <v>110.17999</v>
      </c>
      <c r="AA22" s="28">
        <f t="shared" si="30"/>
        <v>0</v>
      </c>
      <c r="AB22" s="28">
        <f t="shared" si="30"/>
        <v>0</v>
      </c>
      <c r="AC22" s="28">
        <f t="shared" si="30"/>
        <v>0</v>
      </c>
      <c r="AD22" s="201">
        <f>AE22+AF22+AP22+AQ22+AR22+AX22+BE22+1.2</f>
        <v>2249.8305299999997</v>
      </c>
      <c r="AE22" s="197">
        <v>0</v>
      </c>
      <c r="AF22" s="197">
        <f t="shared" si="40"/>
        <v>2138.4505399999998</v>
      </c>
      <c r="AG22" s="198">
        <f>97.30441+10.5</f>
        <v>107.80441</v>
      </c>
      <c r="AH22" s="197">
        <f>8.9589+2.2115</f>
        <v>11.170400000000001</v>
      </c>
      <c r="AI22" s="197">
        <v>0</v>
      </c>
      <c r="AJ22" s="197">
        <v>0</v>
      </c>
      <c r="AK22" s="199">
        <f>873.51612+160.61763</f>
        <v>1034.13375</v>
      </c>
      <c r="AL22" s="200">
        <f>130.41782+451.77522</f>
        <v>582.19304</v>
      </c>
      <c r="AM22" s="197">
        <v>0</v>
      </c>
      <c r="AN22" s="197">
        <v>0</v>
      </c>
      <c r="AO22" s="197">
        <f>24.77+378.37894</f>
        <v>403.14893999999998</v>
      </c>
      <c r="AP22" s="197">
        <v>0</v>
      </c>
      <c r="AQ22" s="197">
        <v>0</v>
      </c>
      <c r="AR22" s="201">
        <f t="shared" si="31"/>
        <v>0</v>
      </c>
      <c r="AS22" s="197">
        <v>0</v>
      </c>
      <c r="AT22" s="197">
        <v>0</v>
      </c>
      <c r="AU22" s="197">
        <v>0</v>
      </c>
      <c r="AV22" s="197">
        <v>0</v>
      </c>
      <c r="AW22" s="197">
        <v>0</v>
      </c>
      <c r="AX22" s="41">
        <f t="shared" si="32"/>
        <v>110.17999</v>
      </c>
      <c r="AY22" s="41">
        <v>0</v>
      </c>
      <c r="AZ22" s="41">
        <v>0</v>
      </c>
      <c r="BA22" s="41">
        <v>0</v>
      </c>
      <c r="BB22" s="41">
        <v>110.17999</v>
      </c>
      <c r="BC22" s="41">
        <v>0</v>
      </c>
      <c r="BD22" s="41">
        <v>0</v>
      </c>
      <c r="BE22" s="41">
        <v>0</v>
      </c>
      <c r="BF22" s="35">
        <f t="shared" si="33"/>
        <v>0</v>
      </c>
      <c r="BG22" s="35">
        <v>0</v>
      </c>
      <c r="BH22" s="35">
        <f t="shared" si="34"/>
        <v>0</v>
      </c>
      <c r="BI22" s="36">
        <v>0</v>
      </c>
      <c r="BJ22" s="36">
        <v>0</v>
      </c>
      <c r="BK22" s="36">
        <v>0</v>
      </c>
      <c r="BL22" s="36">
        <v>0</v>
      </c>
      <c r="BM22" s="36">
        <v>0</v>
      </c>
      <c r="BN22" s="36">
        <v>0</v>
      </c>
      <c r="BO22" s="36">
        <v>0</v>
      </c>
      <c r="BP22" s="36">
        <v>0</v>
      </c>
      <c r="BQ22" s="36">
        <v>0</v>
      </c>
      <c r="BR22" s="36">
        <v>0</v>
      </c>
      <c r="BS22" s="36">
        <v>0</v>
      </c>
      <c r="BT22" s="35">
        <v>0</v>
      </c>
      <c r="BU22" s="36">
        <v>0</v>
      </c>
      <c r="BV22" s="36">
        <v>0</v>
      </c>
      <c r="BW22" s="36">
        <v>0</v>
      </c>
      <c r="BX22" s="36">
        <v>0</v>
      </c>
      <c r="BY22" s="36">
        <v>0</v>
      </c>
      <c r="BZ22" s="36">
        <v>0</v>
      </c>
      <c r="CA22" s="36">
        <v>0</v>
      </c>
      <c r="CB22" s="36">
        <v>0</v>
      </c>
      <c r="CC22" s="36">
        <v>0</v>
      </c>
      <c r="CD22" s="36">
        <v>0</v>
      </c>
      <c r="CE22" s="36">
        <v>0</v>
      </c>
      <c r="CF22" s="36">
        <v>0</v>
      </c>
      <c r="CG22" s="36">
        <v>0</v>
      </c>
      <c r="CH22" s="39">
        <f>CI22+CJ22+CT22+CU22+CV22+DC22+DI22+DB22</f>
        <v>2</v>
      </c>
      <c r="CI22" s="39">
        <v>0</v>
      </c>
      <c r="CJ22" s="39">
        <f t="shared" si="35"/>
        <v>2</v>
      </c>
      <c r="CK22" s="37">
        <v>0</v>
      </c>
      <c r="CL22" s="37">
        <v>0</v>
      </c>
      <c r="CM22" s="37">
        <v>0</v>
      </c>
      <c r="CN22" s="37">
        <v>0</v>
      </c>
      <c r="CO22" s="37">
        <v>0</v>
      </c>
      <c r="CP22" s="37">
        <v>0</v>
      </c>
      <c r="CQ22" s="37">
        <v>0</v>
      </c>
      <c r="CR22" s="37">
        <v>0</v>
      </c>
      <c r="CS22" s="37">
        <v>2</v>
      </c>
      <c r="CT22" s="37">
        <v>0</v>
      </c>
      <c r="CU22" s="37">
        <v>0</v>
      </c>
      <c r="CV22" s="39">
        <f t="shared" si="36"/>
        <v>0</v>
      </c>
      <c r="CW22" s="37">
        <v>0</v>
      </c>
      <c r="CX22" s="37">
        <v>0</v>
      </c>
      <c r="CY22" s="37">
        <v>0</v>
      </c>
      <c r="CZ22" s="37">
        <v>0</v>
      </c>
      <c r="DA22" s="37">
        <v>0</v>
      </c>
      <c r="DB22" s="37">
        <f t="shared" si="37"/>
        <v>0</v>
      </c>
      <c r="DC22" s="37">
        <v>0</v>
      </c>
      <c r="DD22" s="37">
        <v>0</v>
      </c>
      <c r="DE22" s="37">
        <v>0</v>
      </c>
      <c r="DF22" s="37">
        <v>0</v>
      </c>
      <c r="DG22" s="37">
        <v>0</v>
      </c>
      <c r="DH22" s="37">
        <v>0</v>
      </c>
      <c r="DI22" s="37">
        <v>0</v>
      </c>
      <c r="DJ22" s="29">
        <f t="shared" si="38"/>
        <v>0</v>
      </c>
      <c r="DK22" s="29">
        <v>0</v>
      </c>
      <c r="DL22" s="29">
        <f t="shared" si="39"/>
        <v>0</v>
      </c>
      <c r="DM22" s="30">
        <v>0</v>
      </c>
      <c r="DN22" s="30">
        <v>0</v>
      </c>
      <c r="DO22" s="30">
        <v>0</v>
      </c>
      <c r="DP22" s="30">
        <v>0</v>
      </c>
      <c r="DQ22" s="30">
        <v>0</v>
      </c>
      <c r="DR22" s="30">
        <v>0</v>
      </c>
      <c r="DS22" s="30">
        <v>0</v>
      </c>
      <c r="DT22" s="30">
        <v>0</v>
      </c>
      <c r="DU22" s="30">
        <v>0</v>
      </c>
      <c r="DV22" s="30">
        <v>0</v>
      </c>
      <c r="DW22" s="30">
        <v>0</v>
      </c>
      <c r="DX22" s="29">
        <v>0</v>
      </c>
      <c r="DY22" s="30">
        <v>0</v>
      </c>
      <c r="DZ22" s="30">
        <v>0</v>
      </c>
      <c r="EA22" s="30">
        <v>0</v>
      </c>
      <c r="EB22" s="30">
        <v>0</v>
      </c>
      <c r="EC22" s="30">
        <v>0</v>
      </c>
      <c r="ED22" s="30">
        <v>0</v>
      </c>
      <c r="EE22" s="30">
        <v>0</v>
      </c>
      <c r="EF22" s="30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</row>
    <row r="23" spans="1:141" ht="18.75">
      <c r="A23" s="51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52"/>
      <c r="AE23" s="52"/>
      <c r="AF23" s="52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2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4"/>
      <c r="BG23" s="54"/>
      <c r="BH23" s="54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4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6"/>
      <c r="CI23" s="56"/>
      <c r="CJ23" s="56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6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8"/>
      <c r="DK23" s="58"/>
      <c r="DL23" s="58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8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</row>
    <row r="24" spans="1:141" ht="18.75">
      <c r="A24" s="51"/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52"/>
      <c r="AE24" s="52"/>
      <c r="AF24" s="52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2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4"/>
      <c r="BG24" s="54"/>
      <c r="BH24" s="54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4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6"/>
      <c r="CI24" s="56"/>
      <c r="CJ24" s="56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6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8"/>
      <c r="DK24" s="58"/>
      <c r="DL24" s="58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8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</row>
    <row r="25" spans="1:141" ht="18.75">
      <c r="A25" s="51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52"/>
      <c r="AE25" s="52"/>
      <c r="AF25" s="52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2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4"/>
      <c r="BG25" s="54"/>
      <c r="BH25" s="54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4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6"/>
      <c r="CI25" s="56"/>
      <c r="CJ25" s="56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6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8"/>
      <c r="DK25" s="58"/>
      <c r="DL25" s="58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8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</row>
    <row r="26" spans="1:141">
      <c r="B26" s="24"/>
    </row>
    <row r="27" spans="1:141" ht="15" customHeight="1">
      <c r="B27" s="129" t="s">
        <v>81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N27" s="23"/>
      <c r="O27" s="23"/>
      <c r="P27" s="23"/>
      <c r="Q27" s="23"/>
      <c r="R27" s="23"/>
      <c r="S27" s="23"/>
      <c r="T27" s="23"/>
      <c r="U27" s="23"/>
      <c r="V27" s="23"/>
      <c r="W27" s="23"/>
      <c r="AD27" s="22"/>
      <c r="AE27" s="22"/>
      <c r="AF27" s="137" t="s">
        <v>45</v>
      </c>
      <c r="AG27" s="137"/>
      <c r="AH27" s="137"/>
      <c r="AI27" s="137"/>
      <c r="AJ27" s="137"/>
      <c r="AK27" s="137"/>
      <c r="AL27" s="137"/>
      <c r="AM27" s="137"/>
      <c r="AN27" s="137"/>
      <c r="AO27" s="137"/>
      <c r="BF27" s="144" t="s">
        <v>45</v>
      </c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CH27" s="143" t="s">
        <v>45</v>
      </c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DM27" s="60" t="s">
        <v>45</v>
      </c>
      <c r="DN27" s="60"/>
      <c r="DO27" s="60"/>
      <c r="DP27" s="60"/>
      <c r="DQ27" s="60"/>
      <c r="DR27" s="60"/>
      <c r="DS27" s="60"/>
      <c r="DT27" s="60"/>
      <c r="DU27" s="60"/>
      <c r="DV27" s="60"/>
    </row>
    <row r="28" spans="1:141" ht="15" customHeight="1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N28" s="23"/>
      <c r="O28" s="23"/>
      <c r="P28" s="23"/>
      <c r="Q28" s="23"/>
      <c r="R28" s="23"/>
      <c r="S28" s="23"/>
      <c r="T28" s="23"/>
      <c r="U28" s="23"/>
      <c r="V28" s="23"/>
      <c r="W28" s="23"/>
      <c r="AD28" s="22"/>
      <c r="AE28" s="22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DM28" s="60"/>
      <c r="DN28" s="60"/>
      <c r="DO28" s="60"/>
      <c r="DP28" s="60"/>
      <c r="DQ28" s="60"/>
      <c r="DR28" s="60"/>
      <c r="DS28" s="60"/>
      <c r="DT28" s="60"/>
      <c r="DU28" s="60"/>
      <c r="DV28" s="60"/>
    </row>
    <row r="29" spans="1:141" ht="15" customHeight="1">
      <c r="B29" s="126" t="s">
        <v>45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spans="1:141"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</row>
    <row r="37" spans="57:57">
      <c r="BE37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7:CR28"/>
    <mergeCell ref="BF27:BP28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9:L30"/>
    <mergeCell ref="AY7:AY9"/>
    <mergeCell ref="W7:W9"/>
    <mergeCell ref="X7:X9"/>
    <mergeCell ref="AA7:AA9"/>
    <mergeCell ref="B27:L28"/>
    <mergeCell ref="U7:U9"/>
    <mergeCell ref="AF6:AF9"/>
    <mergeCell ref="AC6:AC9"/>
    <mergeCell ref="AT7:AT9"/>
    <mergeCell ref="AD5:AD9"/>
    <mergeCell ref="AE6:AE9"/>
    <mergeCell ref="AF27:AO28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7:DV28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2022-03-21T11:01:20Z</cp:lastPrinted>
  <dcterms:created xsi:type="dcterms:W3CDTF">2019-01-14T14:15:26Z</dcterms:created>
  <dcterms:modified xsi:type="dcterms:W3CDTF">2022-07-20T06:42:59Z</dcterms:modified>
</cp:coreProperties>
</file>